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01.04.2023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<sst xmlns="http://schemas.openxmlformats.org/spreadsheetml/2006/main" count="54" uniqueCount="54">
  <si>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Налоговые и неналоговые доходы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</si>
  <si>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</si>
  <si>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</si>
  <si>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</si>
  <si>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</si>
  <si>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</si>
  <si>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</si>
  <si>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</si>
  <si>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</si>
  <si>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</si>
  <si>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</si>
  <si>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</si>
  <si>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</si>
  <si>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</si>
  <si>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</si>
  <si>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</si>
  <si>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</si>
  <si>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</si>
  <si>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</si>
  <si>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</si>
  <si>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</si>
  <si>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</si>
  <si>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</si>
  <si>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</si>
  <si>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</si>
  <si>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</si>
  <si>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</si>
  <si>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</si>
  <si>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</si>
  <si>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</si>
  <si>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</si>
  <si>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Наименование показателя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</si>
  <si>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 , государственная собственность на которые не разграниченна и которые расположенны в границах городского округа </t>
  </si>
  <si>
    <t>тыс. руб.</t>
  </si>
  <si>
    <t>ПРОФИЦИТ(+)/ДЕФИЦИТ(-)</t>
  </si>
  <si>
    <t>Налоги на совокупный доход</t>
  </si>
  <si>
    <t xml:space="preserve">Налоги на имущество </t>
  </si>
  <si>
    <t xml:space="preserve">Акцизы по подакцизным товарам </t>
  </si>
  <si>
    <t>Доходы от использования имущества</t>
  </si>
  <si>
    <t>Всего расходов</t>
  </si>
  <si>
    <t>Налог, взимаемый в связи с применением упрощенной системы налогообложения</t>
  </si>
  <si>
    <t xml:space="preserve">Доходы, получаемые  в виде арендной платы за земельные участки, государственная собственность на которые не разграничена </t>
  </si>
  <si>
    <t>Доходы от сдачи в аренду имущества</t>
  </si>
  <si>
    <t>Иные межбюджетные трансферты</t>
  </si>
  <si>
    <t>Доходы от сдачи в аренду имущества, находящегося в оперативном управлении органов управления городских округов и созданнымх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</si>
  <si>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округов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</si>
  <si>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</si>
  <si>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</si>
  <si>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Исполнение бюджета городского округа город Елец 2023  год</t>
  </si>
  <si>
    <t>План 2023</t>
  </si>
  <si>
    <t>ОХРАНА ОКРУЖАЮЩЕЙ СРЕДЫ</t>
  </si>
  <si>
    <t>КУЛЬТУРА,КИНЕМАТОГРАФИЯ</t>
  </si>
  <si>
    <t xml:space="preserve">Задолженность и перерасчеты по отмененным налогам и сборам </t>
  </si>
  <si>
    <t>Исполнение на 01.04.2023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</si>
</sst>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20" borderId="1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left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left" vertical="top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34" borderId="12" xfId="0" applyFont="1" applyFill="1" applyBorder="1" applyAlignment="1">
      <alignment horizontal="left" vertical="top" wrapText="1"/>
    </xf>
    <xf numFmtId="173" fontId="3" fillId="34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172" fontId="2" fillId="34" borderId="1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73" fontId="3" fillId="34" borderId="13" xfId="0" applyNumberFormat="1" applyFont="1" applyFill="1" applyBorder="1" applyAlignment="1" applyProtection="1">
      <alignment horizontal="right" vertical="center" wrapText="1"/>
      <protection/>
    </xf>
    <xf numFmtId="172" fontId="3" fillId="34" borderId="12" xfId="0" applyNumberFormat="1" applyFont="1" applyFill="1" applyBorder="1" applyAlignment="1">
      <alignment horizontal="right" vertical="center" wrapText="1"/>
    </xf>
    <xf numFmtId="173" fontId="3" fillId="0" borderId="13" xfId="0" applyNumberFormat="1" applyFont="1" applyFill="1" applyBorder="1" applyAlignment="1">
      <alignment horizontal="right" vertical="center" wrapText="1"/>
    </xf>
    <xf numFmtId="173" fontId="2" fillId="0" borderId="13" xfId="0" applyNumberFormat="1" applyFont="1" applyFill="1" applyBorder="1" applyAlignment="1">
      <alignment horizontal="right"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173" fontId="4" fillId="0" borderId="13" xfId="0" applyNumberFormat="1" applyFont="1" applyFill="1" applyBorder="1" applyAlignment="1">
      <alignment horizontal="right" vertical="center" wrapText="1"/>
    </xf>
    <xf numFmtId="173" fontId="4" fillId="0" borderId="12" xfId="0" applyNumberFormat="1" applyFont="1" applyFill="1" applyBorder="1" applyAlignment="1">
      <alignment horizontal="right" vertical="center" wrapText="1"/>
    </xf>
    <xf numFmtId="173" fontId="3" fillId="0" borderId="12" xfId="0" applyNumberFormat="1" applyFont="1" applyFill="1" applyBorder="1" applyAlignment="1">
      <alignment horizontal="right" vertical="center" wrapText="1"/>
    </xf>
    <xf numFmtId="173" fontId="3" fillId="34" borderId="13" xfId="0" applyNumberFormat="1" applyFont="1" applyFill="1" applyBorder="1" applyAlignment="1">
      <alignment horizontal="right" vertical="center" wrapText="1"/>
    </xf>
    <xf numFmtId="173" fontId="2" fillId="35" borderId="13" xfId="0" applyNumberFormat="1" applyFont="1" applyFill="1" applyBorder="1" applyAlignment="1">
      <alignment horizontal="right" vertical="center" wrapText="1"/>
    </xf>
    <xf numFmtId="173" fontId="2" fillId="0" borderId="12" xfId="0" applyNumberFormat="1" applyFont="1" applyFill="1" applyBorder="1" applyAlignment="1">
      <alignment horizontal="right" vertical="center" wrapText="1"/>
    </xf>
    <xf numFmtId="172" fontId="44" fillId="0" borderId="1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90" zoomScaleSheetLayoutView="90" zoomScalePageLayoutView="0" workbookViewId="0" topLeftCell="A1">
      <selection activeCell="C5" sqref="C5"/>
    </sheetView>
  </sheetViews>
  <sheetFormatPr defaultColWidth="9.140625" defaultRowHeight="15"/>
  <cols>
    <col min="1" max="1" width="55.7109375" style="13" customWidth="1"/>
    <col min="2" max="2" width="17.7109375" style="13" customWidth="1"/>
    <col min="3" max="3" width="17.421875" style="13" customWidth="1"/>
    <col min="4" max="4" width="18.140625" style="13" customWidth="1"/>
    <col min="5" max="5" width="13.7109375" style="13" customWidth="1"/>
    <col min="6" max="16384" width="9.140625" style="13" customWidth="1"/>
  </cols>
  <sheetData>
    <row r="1" spans="1:5" ht="15">
      <c r="A1" s="44" t="s">
        <v>48</v>
      </c>
      <c r="B1" s="44"/>
      <c r="C1" s="44"/>
      <c r="D1" s="44"/>
      <c r="E1" s="44"/>
    </row>
    <row r="2" ht="15">
      <c r="D2" s="14" t="s">
        <v>33</v>
      </c>
    </row>
    <row r="3" spans="1:5" ht="15">
      <c r="A3" s="45" t="s">
        <v>31</v>
      </c>
      <c r="B3" s="47" t="s">
        <v>49</v>
      </c>
      <c r="C3" s="47" t="s">
        <v>53</v>
      </c>
      <c r="D3" s="47" t="s">
        <v>29</v>
      </c>
      <c r="E3" s="49" t="s">
        <v>30</v>
      </c>
    </row>
    <row r="4" spans="1:5" ht="15">
      <c r="A4" s="46"/>
      <c r="B4" s="48"/>
      <c r="C4" s="48"/>
      <c r="D4" s="48"/>
      <c r="E4" s="49"/>
    </row>
    <row r="5" spans="1:5" ht="18.75" customHeight="1">
      <c r="A5" s="9" t="s">
        <v>0</v>
      </c>
      <c r="B5" s="32">
        <f>B6+B7+B8+B13+B16+B18+B25+B26+B27+B28+B29+B30</f>
        <v>1233639.23</v>
      </c>
      <c r="C5" s="32">
        <f>C6+C7+C8+C13+C16+C17+C18+C25+C26+C27+C28+C29+C30</f>
        <v>244514.3</v>
      </c>
      <c r="D5" s="32">
        <f>C5-B5</f>
        <v>-989124.9299999999</v>
      </c>
      <c r="E5" s="33">
        <f>(C5/B5)*100</f>
        <v>19.820567800847254</v>
      </c>
    </row>
    <row r="6" spans="1:5" ht="20.25" customHeight="1">
      <c r="A6" s="3" t="s">
        <v>1</v>
      </c>
      <c r="B6" s="34">
        <v>935580.9</v>
      </c>
      <c r="C6" s="34">
        <v>198457.2</v>
      </c>
      <c r="D6" s="35">
        <f aca="true" t="shared" si="0" ref="D6:D37">C6-B6</f>
        <v>-737123.7</v>
      </c>
      <c r="E6" s="36">
        <f aca="true" t="shared" si="1" ref="E6:E36">(C6/B6)*100</f>
        <v>21.212190201830754</v>
      </c>
    </row>
    <row r="7" spans="1:5" ht="20.25" customHeight="1">
      <c r="A7" s="3" t="s">
        <v>37</v>
      </c>
      <c r="B7" s="34">
        <v>40458.33</v>
      </c>
      <c r="C7" s="34">
        <v>10877.5</v>
      </c>
      <c r="D7" s="35">
        <f t="shared" si="0"/>
        <v>-29580.83</v>
      </c>
      <c r="E7" s="36">
        <f t="shared" si="1"/>
        <v>26.885687076060726</v>
      </c>
    </row>
    <row r="8" spans="1:5" s="15" customFormat="1" ht="15">
      <c r="A8" s="25" t="s">
        <v>35</v>
      </c>
      <c r="B8" s="34">
        <f>B9+B10+B11+B12</f>
        <v>54350</v>
      </c>
      <c r="C8" s="34">
        <f>C9+C10+C11+C12</f>
        <v>3475.3000000000006</v>
      </c>
      <c r="D8" s="35">
        <f t="shared" si="0"/>
        <v>-50874.7</v>
      </c>
      <c r="E8" s="36">
        <f t="shared" si="1"/>
        <v>6.394296228150875</v>
      </c>
    </row>
    <row r="9" spans="1:5" s="15" customFormat="1" ht="30.75">
      <c r="A9" s="29" t="s">
        <v>40</v>
      </c>
      <c r="B9" s="37">
        <v>36750</v>
      </c>
      <c r="C9" s="37">
        <v>6093.6</v>
      </c>
      <c r="D9" s="37">
        <f t="shared" si="0"/>
        <v>-30656.4</v>
      </c>
      <c r="E9" s="36">
        <f t="shared" si="1"/>
        <v>16.581224489795922</v>
      </c>
    </row>
    <row r="10" spans="1:5" ht="33" customHeight="1">
      <c r="A10" s="5" t="s">
        <v>2</v>
      </c>
      <c r="B10" s="37"/>
      <c r="C10" s="37">
        <v>-667.8</v>
      </c>
      <c r="D10" s="37">
        <f t="shared" si="0"/>
        <v>-667.8</v>
      </c>
      <c r="E10" s="36"/>
    </row>
    <row r="11" spans="1:5" ht="15">
      <c r="A11" s="5" t="s">
        <v>3</v>
      </c>
      <c r="B11" s="37">
        <v>200</v>
      </c>
      <c r="C11" s="37">
        <v>191.1</v>
      </c>
      <c r="D11" s="37">
        <f t="shared" si="0"/>
        <v>-8.900000000000006</v>
      </c>
      <c r="E11" s="36">
        <f t="shared" si="1"/>
        <v>95.55</v>
      </c>
    </row>
    <row r="12" spans="1:5" ht="30.75">
      <c r="A12" s="5" t="s">
        <v>4</v>
      </c>
      <c r="B12" s="37">
        <v>17400</v>
      </c>
      <c r="C12" s="37">
        <v>-2141.6</v>
      </c>
      <c r="D12" s="37">
        <f t="shared" si="0"/>
        <v>-19541.6</v>
      </c>
      <c r="E12" s="36">
        <f t="shared" si="1"/>
        <v>-12.308045977011494</v>
      </c>
    </row>
    <row r="13" spans="1:5" s="16" customFormat="1" ht="15">
      <c r="A13" s="3" t="s">
        <v>36</v>
      </c>
      <c r="B13" s="34">
        <f>B14+B15</f>
        <v>159908</v>
      </c>
      <c r="C13" s="34">
        <f>C14+C15</f>
        <v>18223.7</v>
      </c>
      <c r="D13" s="35">
        <f t="shared" si="0"/>
        <v>-141684.3</v>
      </c>
      <c r="E13" s="36">
        <f t="shared" si="1"/>
        <v>11.396365410110814</v>
      </c>
    </row>
    <row r="14" spans="1:5" ht="24.75" customHeight="1">
      <c r="A14" s="5" t="s">
        <v>5</v>
      </c>
      <c r="B14" s="37">
        <v>48000</v>
      </c>
      <c r="C14" s="37">
        <v>-124.6</v>
      </c>
      <c r="D14" s="37">
        <f t="shared" si="0"/>
        <v>-48124.6</v>
      </c>
      <c r="E14" s="36">
        <f t="shared" si="1"/>
        <v>-0.25958333333333333</v>
      </c>
    </row>
    <row r="15" spans="1:5" ht="18" customHeight="1">
      <c r="A15" s="5" t="s">
        <v>6</v>
      </c>
      <c r="B15" s="37">
        <v>111908</v>
      </c>
      <c r="C15" s="37">
        <v>18348.3</v>
      </c>
      <c r="D15" s="37">
        <f t="shared" si="0"/>
        <v>-93559.7</v>
      </c>
      <c r="E15" s="36">
        <f t="shared" si="1"/>
        <v>16.395878757550843</v>
      </c>
    </row>
    <row r="16" spans="1:5" ht="21" customHeight="1">
      <c r="A16" s="3" t="s">
        <v>7</v>
      </c>
      <c r="B16" s="34">
        <v>12550</v>
      </c>
      <c r="C16" s="34">
        <v>3104.1</v>
      </c>
      <c r="D16" s="35">
        <f t="shared" si="0"/>
        <v>-9445.9</v>
      </c>
      <c r="E16" s="36">
        <f t="shared" si="1"/>
        <v>24.733864541832666</v>
      </c>
    </row>
    <row r="17" spans="1:5" ht="29.25" customHeight="1">
      <c r="A17" s="3" t="s">
        <v>52</v>
      </c>
      <c r="B17" s="34"/>
      <c r="C17" s="34">
        <v>-0.9</v>
      </c>
      <c r="D17" s="35"/>
      <c r="E17" s="36"/>
    </row>
    <row r="18" spans="1:5" s="16" customFormat="1" ht="18" customHeight="1">
      <c r="A18" s="3" t="s">
        <v>38</v>
      </c>
      <c r="B18" s="34">
        <f>B19+B20+B21+B22+B24</f>
        <v>15730</v>
      </c>
      <c r="C18" s="34">
        <f>C19+C20+C21+C22+C24</f>
        <v>4687.7</v>
      </c>
      <c r="D18" s="35">
        <f t="shared" si="0"/>
        <v>-11042.3</v>
      </c>
      <c r="E18" s="36">
        <f t="shared" si="1"/>
        <v>29.801017164653526</v>
      </c>
    </row>
    <row r="19" spans="1:5" ht="53.25" customHeight="1">
      <c r="A19" s="5" t="s">
        <v>41</v>
      </c>
      <c r="B19" s="37">
        <v>9000</v>
      </c>
      <c r="C19" s="37">
        <v>2118.7</v>
      </c>
      <c r="D19" s="37">
        <f t="shared" si="0"/>
        <v>-6881.3</v>
      </c>
      <c r="E19" s="36">
        <f t="shared" si="1"/>
        <v>23.54111111111111</v>
      </c>
    </row>
    <row r="20" spans="1:5" ht="99" customHeight="1">
      <c r="A20" s="30" t="s">
        <v>8</v>
      </c>
      <c r="B20" s="37">
        <v>320</v>
      </c>
      <c r="C20" s="37">
        <v>303.5</v>
      </c>
      <c r="D20" s="37">
        <f t="shared" si="0"/>
        <v>-16.5</v>
      </c>
      <c r="E20" s="36">
        <f t="shared" si="1"/>
        <v>94.84375</v>
      </c>
    </row>
    <row r="21" spans="1:5" ht="81.75" customHeight="1">
      <c r="A21" s="30" t="s">
        <v>44</v>
      </c>
      <c r="B21" s="37">
        <v>410</v>
      </c>
      <c r="C21" s="37">
        <v>68.4</v>
      </c>
      <c r="D21" s="37">
        <f t="shared" si="0"/>
        <v>-341.6</v>
      </c>
      <c r="E21" s="36">
        <f t="shared" si="1"/>
        <v>16.682926829268293</v>
      </c>
    </row>
    <row r="22" spans="1:5" ht="24" customHeight="1">
      <c r="A22" s="7" t="s">
        <v>42</v>
      </c>
      <c r="B22" s="38">
        <v>6000</v>
      </c>
      <c r="C22" s="38">
        <v>2165.3</v>
      </c>
      <c r="D22" s="37">
        <f t="shared" si="0"/>
        <v>-3834.7</v>
      </c>
      <c r="E22" s="36">
        <f t="shared" si="1"/>
        <v>36.08833333333334</v>
      </c>
    </row>
    <row r="23" spans="1:5" ht="143.25" customHeight="1" hidden="1">
      <c r="A23" s="6" t="s">
        <v>32</v>
      </c>
      <c r="B23" s="37"/>
      <c r="C23" s="37"/>
      <c r="D23" s="37">
        <f t="shared" si="0"/>
        <v>0</v>
      </c>
      <c r="E23" s="36" t="e">
        <f t="shared" si="1"/>
        <v>#DIV/0!</v>
      </c>
    </row>
    <row r="24" spans="1:5" ht="34.5" customHeight="1">
      <c r="A24" s="31" t="s">
        <v>46</v>
      </c>
      <c r="B24" s="38"/>
      <c r="C24" s="38">
        <v>31.8</v>
      </c>
      <c r="D24" s="37">
        <f t="shared" si="0"/>
        <v>31.8</v>
      </c>
      <c r="E24" s="36"/>
    </row>
    <row r="25" spans="1:5" ht="30.75">
      <c r="A25" s="3" t="s">
        <v>9</v>
      </c>
      <c r="B25" s="34">
        <v>5562</v>
      </c>
      <c r="C25" s="34">
        <v>2247.4</v>
      </c>
      <c r="D25" s="35">
        <f t="shared" si="0"/>
        <v>-3314.6</v>
      </c>
      <c r="E25" s="36">
        <f t="shared" si="1"/>
        <v>40.40632865875585</v>
      </c>
    </row>
    <row r="26" spans="1:5" ht="31.5" customHeight="1">
      <c r="A26" s="3" t="s">
        <v>10</v>
      </c>
      <c r="B26" s="34"/>
      <c r="C26" s="34">
        <v>543.3</v>
      </c>
      <c r="D26" s="35">
        <f t="shared" si="0"/>
        <v>543.3</v>
      </c>
      <c r="E26" s="36"/>
    </row>
    <row r="27" spans="1:5" ht="34.5" customHeight="1">
      <c r="A27" s="26" t="s">
        <v>45</v>
      </c>
      <c r="B27" s="39">
        <v>4000</v>
      </c>
      <c r="C27" s="34">
        <v>188.3</v>
      </c>
      <c r="D27" s="35">
        <f t="shared" si="0"/>
        <v>-3811.7</v>
      </c>
      <c r="E27" s="36">
        <f t="shared" si="1"/>
        <v>4.7075000000000005</v>
      </c>
    </row>
    <row r="28" spans="1:5" ht="62.25">
      <c r="A28" s="27" t="s">
        <v>47</v>
      </c>
      <c r="B28" s="39">
        <v>1500</v>
      </c>
      <c r="C28" s="34">
        <v>278.3</v>
      </c>
      <c r="D28" s="35">
        <f t="shared" si="0"/>
        <v>-1221.7</v>
      </c>
      <c r="E28" s="36">
        <f t="shared" si="1"/>
        <v>18.553333333333335</v>
      </c>
    </row>
    <row r="29" spans="1:5" ht="15">
      <c r="A29" s="26" t="s">
        <v>11</v>
      </c>
      <c r="B29" s="39">
        <v>4000</v>
      </c>
      <c r="C29" s="39">
        <v>1538.6</v>
      </c>
      <c r="D29" s="35">
        <f t="shared" si="0"/>
        <v>-2461.4</v>
      </c>
      <c r="E29" s="36">
        <f t="shared" si="1"/>
        <v>38.464999999999996</v>
      </c>
    </row>
    <row r="30" spans="1:5" ht="18.75" customHeight="1">
      <c r="A30" s="3" t="s">
        <v>12</v>
      </c>
      <c r="B30" s="34"/>
      <c r="C30" s="34">
        <v>893.8</v>
      </c>
      <c r="D30" s="35">
        <f t="shared" si="0"/>
        <v>893.8</v>
      </c>
      <c r="E30" s="36"/>
    </row>
    <row r="31" spans="1:5" ht="15">
      <c r="A31" s="8" t="s">
        <v>13</v>
      </c>
      <c r="B31" s="40">
        <f>SUM(B32:B37)</f>
        <v>2070118.9999999998</v>
      </c>
      <c r="C31" s="40">
        <f>SUM(C32:C37)</f>
        <v>339945.30000000005</v>
      </c>
      <c r="D31" s="40">
        <f t="shared" si="0"/>
        <v>-1730173.6999999997</v>
      </c>
      <c r="E31" s="33">
        <f t="shared" si="1"/>
        <v>16.421534220979574</v>
      </c>
    </row>
    <row r="32" spans="1:5" ht="30.75">
      <c r="A32" s="1" t="s">
        <v>14</v>
      </c>
      <c r="B32" s="35">
        <v>113843.2</v>
      </c>
      <c r="C32" s="41">
        <v>11735.7</v>
      </c>
      <c r="D32" s="35">
        <f t="shared" si="0"/>
        <v>-102107.5</v>
      </c>
      <c r="E32" s="36">
        <f t="shared" si="1"/>
        <v>10.308652602878347</v>
      </c>
    </row>
    <row r="33" spans="1:5" ht="30.75">
      <c r="A33" s="1" t="s">
        <v>15</v>
      </c>
      <c r="B33" s="35">
        <v>468948.9</v>
      </c>
      <c r="C33" s="41">
        <v>27054.1</v>
      </c>
      <c r="D33" s="35">
        <f t="shared" si="0"/>
        <v>-441894.80000000005</v>
      </c>
      <c r="E33" s="36">
        <f t="shared" si="1"/>
        <v>5.769093391625399</v>
      </c>
    </row>
    <row r="34" spans="1:5" ht="30.75">
      <c r="A34" s="1" t="s">
        <v>16</v>
      </c>
      <c r="B34" s="42">
        <v>1112453.7</v>
      </c>
      <c r="C34" s="41">
        <v>293198.9</v>
      </c>
      <c r="D34" s="35">
        <f t="shared" si="0"/>
        <v>-819254.7999999999</v>
      </c>
      <c r="E34" s="36">
        <f t="shared" si="1"/>
        <v>26.35605418904176</v>
      </c>
    </row>
    <row r="35" spans="1:5" ht="15">
      <c r="A35" s="1" t="s">
        <v>43</v>
      </c>
      <c r="B35" s="35">
        <v>374873.2</v>
      </c>
      <c r="C35" s="35">
        <v>8730.2</v>
      </c>
      <c r="D35" s="35">
        <f t="shared" si="0"/>
        <v>-366143</v>
      </c>
      <c r="E35" s="36"/>
    </row>
    <row r="36" spans="1:5" ht="15">
      <c r="A36" s="1" t="s">
        <v>17</v>
      </c>
      <c r="B36" s="35">
        <v>0</v>
      </c>
      <c r="C36" s="35">
        <v>0</v>
      </c>
      <c r="D36" s="35">
        <f t="shared" si="0"/>
        <v>0</v>
      </c>
      <c r="E36" s="36" t="e">
        <f t="shared" si="1"/>
        <v>#DIV/0!</v>
      </c>
    </row>
    <row r="37" spans="1:5" ht="16.5" customHeight="1">
      <c r="A37" s="1" t="s">
        <v>18</v>
      </c>
      <c r="B37" s="35">
        <v>0</v>
      </c>
      <c r="C37" s="35">
        <v>-773.6</v>
      </c>
      <c r="D37" s="35">
        <f t="shared" si="0"/>
        <v>-773.6</v>
      </c>
      <c r="E37" s="43"/>
    </row>
    <row r="38" spans="1:5" ht="15">
      <c r="A38" s="8" t="s">
        <v>19</v>
      </c>
      <c r="B38" s="11">
        <f>B5+B31</f>
        <v>3303758.2299999995</v>
      </c>
      <c r="C38" s="11">
        <f>C5+C31</f>
        <v>584459.6000000001</v>
      </c>
      <c r="D38" s="11">
        <f>D31+D5</f>
        <v>-2719298.63</v>
      </c>
      <c r="E38" s="22">
        <f>(C38/B38)*100</f>
        <v>17.690749725351427</v>
      </c>
    </row>
    <row r="39" spans="1:5" ht="15">
      <c r="A39" s="19" t="s">
        <v>39</v>
      </c>
      <c r="B39" s="20">
        <f>SUM(B40:B50)</f>
        <v>3652747.0999999996</v>
      </c>
      <c r="C39" s="20">
        <f>SUM(C40:C50)</f>
        <v>652094.6</v>
      </c>
      <c r="D39" s="20">
        <f>D40+D41+D42+D43+D45+D46+D47+D48+D49+D50</f>
        <v>-2836392.5</v>
      </c>
      <c r="E39" s="22">
        <f>(C39/B39)*100</f>
        <v>17.852169398751972</v>
      </c>
    </row>
    <row r="40" spans="1:5" ht="15">
      <c r="A40" s="2" t="s">
        <v>20</v>
      </c>
      <c r="B40" s="10">
        <v>235208</v>
      </c>
      <c r="C40" s="10">
        <v>45317.3</v>
      </c>
      <c r="D40" s="28">
        <f>C40-B40</f>
        <v>-189890.7</v>
      </c>
      <c r="E40" s="21">
        <f aca="true" t="shared" si="2" ref="E40:E50">(C40/B40)*100</f>
        <v>19.26690418693242</v>
      </c>
    </row>
    <row r="41" spans="1:5" ht="30.75">
      <c r="A41" s="2" t="s">
        <v>21</v>
      </c>
      <c r="B41" s="10">
        <v>17515.7</v>
      </c>
      <c r="C41" s="10">
        <v>4100.6</v>
      </c>
      <c r="D41" s="28">
        <f aca="true" t="shared" si="3" ref="D41:D50">C41-B41</f>
        <v>-13415.1</v>
      </c>
      <c r="E41" s="21">
        <f t="shared" si="2"/>
        <v>23.41099699127069</v>
      </c>
    </row>
    <row r="42" spans="1:5" ht="15">
      <c r="A42" s="2" t="s">
        <v>22</v>
      </c>
      <c r="B42" s="10">
        <v>286602.2</v>
      </c>
      <c r="C42" s="10">
        <v>25813.2</v>
      </c>
      <c r="D42" s="28">
        <f t="shared" si="3"/>
        <v>-260789</v>
      </c>
      <c r="E42" s="21">
        <f t="shared" si="2"/>
        <v>9.006630095651742</v>
      </c>
    </row>
    <row r="43" spans="1:5" ht="15.75" customHeight="1">
      <c r="A43" s="2" t="s">
        <v>23</v>
      </c>
      <c r="B43" s="10">
        <v>418395.2</v>
      </c>
      <c r="C43" s="10">
        <v>84664.7</v>
      </c>
      <c r="D43" s="28">
        <f t="shared" si="3"/>
        <v>-333730.5</v>
      </c>
      <c r="E43" s="21">
        <f t="shared" si="2"/>
        <v>20.235581096532655</v>
      </c>
    </row>
    <row r="44" spans="1:5" ht="15.75" customHeight="1">
      <c r="A44" s="2" t="s">
        <v>50</v>
      </c>
      <c r="B44" s="10">
        <v>164406.4</v>
      </c>
      <c r="C44" s="10">
        <v>146.4</v>
      </c>
      <c r="D44" s="28">
        <f t="shared" si="3"/>
        <v>-164260</v>
      </c>
      <c r="E44" s="21">
        <f t="shared" si="2"/>
        <v>0.0890476283161726</v>
      </c>
    </row>
    <row r="45" spans="1:5" ht="15">
      <c r="A45" s="2" t="s">
        <v>24</v>
      </c>
      <c r="B45" s="10">
        <v>1419889.4</v>
      </c>
      <c r="C45" s="10">
        <v>323219.7</v>
      </c>
      <c r="D45" s="28">
        <f t="shared" si="3"/>
        <v>-1096669.7</v>
      </c>
      <c r="E45" s="21">
        <f t="shared" si="2"/>
        <v>22.7637237097481</v>
      </c>
    </row>
    <row r="46" spans="1:5" ht="15">
      <c r="A46" s="2" t="s">
        <v>51</v>
      </c>
      <c r="B46" s="10">
        <v>255547.5</v>
      </c>
      <c r="C46" s="10">
        <v>42797.5</v>
      </c>
      <c r="D46" s="28">
        <f t="shared" si="3"/>
        <v>-212750</v>
      </c>
      <c r="E46" s="21">
        <f t="shared" si="2"/>
        <v>16.747375732495914</v>
      </c>
    </row>
    <row r="47" spans="1:5" ht="15">
      <c r="A47" s="2" t="s">
        <v>25</v>
      </c>
      <c r="B47" s="10">
        <v>127678.3</v>
      </c>
      <c r="C47" s="10">
        <v>25371.1</v>
      </c>
      <c r="D47" s="28">
        <f t="shared" si="3"/>
        <v>-102307.20000000001</v>
      </c>
      <c r="E47" s="21">
        <f t="shared" si="2"/>
        <v>19.871113572157522</v>
      </c>
    </row>
    <row r="48" spans="1:5" ht="15">
      <c r="A48" s="4" t="s">
        <v>26</v>
      </c>
      <c r="B48" s="10">
        <v>704706</v>
      </c>
      <c r="C48" s="10">
        <v>96411</v>
      </c>
      <c r="D48" s="28">
        <f t="shared" si="3"/>
        <v>-608295</v>
      </c>
      <c r="E48" s="21">
        <f t="shared" si="2"/>
        <v>13.68102442720794</v>
      </c>
    </row>
    <row r="49" spans="1:5" ht="15">
      <c r="A49" s="2" t="s">
        <v>27</v>
      </c>
      <c r="B49" s="10">
        <v>22698.4</v>
      </c>
      <c r="C49" s="10">
        <v>4231.9</v>
      </c>
      <c r="D49" s="28">
        <f t="shared" si="3"/>
        <v>-18466.5</v>
      </c>
      <c r="E49" s="21">
        <f t="shared" si="2"/>
        <v>18.644045395270147</v>
      </c>
    </row>
    <row r="50" spans="1:5" ht="30.75">
      <c r="A50" s="2" t="s">
        <v>28</v>
      </c>
      <c r="B50" s="10">
        <v>100</v>
      </c>
      <c r="C50" s="10">
        <v>21.2</v>
      </c>
      <c r="D50" s="28">
        <f t="shared" si="3"/>
        <v>-78.8</v>
      </c>
      <c r="E50" s="21">
        <f t="shared" si="2"/>
        <v>21.2</v>
      </c>
    </row>
    <row r="51" spans="1:5" s="16" customFormat="1" ht="15">
      <c r="A51" s="23" t="s">
        <v>34</v>
      </c>
      <c r="B51" s="20">
        <f>B38-B39</f>
        <v>-348988.8700000001</v>
      </c>
      <c r="C51" s="20">
        <f>C38-C39</f>
        <v>-67634.99999999988</v>
      </c>
      <c r="D51" s="20"/>
      <c r="E51" s="24"/>
    </row>
    <row r="52" spans="2:3" ht="15">
      <c r="B52" s="12"/>
      <c r="C52" s="17"/>
    </row>
    <row r="53" ht="15">
      <c r="C53" s="18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2023-04-05T12:13:34Z</dcterms:modified>
  <cp:category/>
  <cp:version/>
  <cp:contentType/>
  <cp:contentStatus/>
</cp:coreProperties>
</file>