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1.07.2023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<sst xmlns="http://schemas.openxmlformats.org/spreadsheetml/2006/main" count="57" uniqueCount="57">
  <si>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Налоговые и неналоговые доходы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</si>
  <si>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</si>
  <si>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</si>
  <si>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</si>
  <si>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</si>
  <si>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</si>
  <si>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</si>
  <si>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</si>
  <si>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Доходы, получаемые 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</si>
  <si>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</si>
  <si>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</si>
  <si>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</si>
  <si>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</si>
  <si>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</si>
  <si>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</si>
  <si>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</si>
  <si>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</si>
  <si>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Прочие безвозмездные поступления</t>
  </si>
  <si>
    <t>Возврат остатков субсидий и субвенций прошлых лет</t>
  </si>
  <si>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</si>
  <si>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</si>
  <si>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</si>
  <si>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</si>
  <si>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</si>
  <si>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</si>
  <si>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</si>
  <si>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</si>
  <si>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</si>
  <si>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</si>
  <si>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отклонение от плана</t>
  </si>
  <si>
    <t>% исполнения</t>
  </si>
  <si>
    <t>Наименование показателя</t>
  </si>
  <si>
    <t>тыс. руб.</t>
  </si>
  <si>
    <t>ПРОФИЦИТ(+)/ДЕФИЦИТ(-)</t>
  </si>
  <si>
    <t>Налоги на совокупный доход</t>
  </si>
  <si>
    <t xml:space="preserve">Налоги на имущество </t>
  </si>
  <si>
    <t xml:space="preserve">Акцизы по подакцизным товарам </t>
  </si>
  <si>
    <t>Доходы от использования имущества</t>
  </si>
  <si>
    <t>Всего расходов</t>
  </si>
  <si>
    <t>Налог, взимаемый в связи с применением упрощенной системы налогообложения</t>
  </si>
  <si>
    <t xml:space="preserve">Доходы, получаемые  в виде арендной платы за земельные участки, государственная собственность на которые не разграничена </t>
  </si>
  <si>
    <t>Иные межбюджетные трансферты</t>
  </si>
  <si>
    <t>Доходы от сдачи в аренду имущества, находящегося в оперативном управлении органов управления городских округов и созданнымх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</si>
  <si>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</si>
  <si>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План 2023</t>
  </si>
  <si>
    <t>ОХРАНА ОКРУЖАЮЩЕЙ СРЕДЫ</t>
  </si>
  <si>
    <t>КУЛЬТУРА,КИНЕМАТОГРАФИЯ</t>
  </si>
  <si>
    <t xml:space="preserve">Задолженность и перерасчеты по отмененным налогам и сборам </t>
  </si>
  <si>
    <t>Доходы от сдачи в аренду имущества, составляющего казну городских округов (за исключением земельных участков)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</si>
  <si>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разграниченна и которые расположенны в границах городских округов 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</si>
  <si>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</si>
  <si>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</si>
  <si>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</si>
  <si>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</si>
  <si>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</si>
  <si>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Исполнение на 01.07.2023</t>
  </si>
  <si>
    <t>Исполнение бюджета городского округа город Елец за первое полугодие 2023 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</si>
</sst>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" fontId="26" fillId="20" borderId="1">
      <alignment horizontal="right" vertical="top" shrinkToFit="1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left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3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left" vertical="top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3" fillId="34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73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0" fontId="3" fillId="34" borderId="12" xfId="0" applyFont="1" applyFill="1" applyBorder="1" applyAlignment="1">
      <alignment horizontal="left" vertical="top" wrapText="1"/>
    </xf>
    <xf numFmtId="173" fontId="3" fillId="34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72" fontId="3" fillId="34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wrapText="1"/>
    </xf>
    <xf numFmtId="172" fontId="2" fillId="34" borderId="12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top" wrapText="1"/>
    </xf>
    <xf numFmtId="173" fontId="2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173" fontId="3" fillId="34" borderId="13" xfId="0" applyNumberFormat="1" applyFont="1" applyFill="1" applyBorder="1" applyAlignment="1" applyProtection="1">
      <alignment horizontal="right" vertical="center" wrapText="1"/>
      <protection/>
    </xf>
    <xf numFmtId="172" fontId="3" fillId="34" borderId="12" xfId="0" applyNumberFormat="1" applyFont="1" applyFill="1" applyBorder="1" applyAlignment="1">
      <alignment horizontal="right" vertical="center" wrapText="1"/>
    </xf>
    <xf numFmtId="173" fontId="3" fillId="0" borderId="13" xfId="0" applyNumberFormat="1" applyFont="1" applyFill="1" applyBorder="1" applyAlignment="1">
      <alignment horizontal="right" vertical="center" wrapText="1"/>
    </xf>
    <xf numFmtId="173" fontId="2" fillId="0" borderId="13" xfId="0" applyNumberFormat="1" applyFont="1" applyFill="1" applyBorder="1" applyAlignment="1">
      <alignment horizontal="right" vertical="center" wrapText="1"/>
    </xf>
    <xf numFmtId="172" fontId="2" fillId="0" borderId="12" xfId="0" applyNumberFormat="1" applyFont="1" applyBorder="1" applyAlignment="1">
      <alignment horizontal="right" vertical="center" wrapText="1"/>
    </xf>
    <xf numFmtId="173" fontId="4" fillId="0" borderId="13" xfId="0" applyNumberFormat="1" applyFont="1" applyFill="1" applyBorder="1" applyAlignment="1">
      <alignment horizontal="right" vertical="center" wrapText="1"/>
    </xf>
    <xf numFmtId="173" fontId="4" fillId="0" borderId="12" xfId="0" applyNumberFormat="1" applyFont="1" applyFill="1" applyBorder="1" applyAlignment="1">
      <alignment horizontal="right" vertical="center" wrapText="1"/>
    </xf>
    <xf numFmtId="173" fontId="3" fillId="0" borderId="12" xfId="0" applyNumberFormat="1" applyFont="1" applyFill="1" applyBorder="1" applyAlignment="1">
      <alignment horizontal="right" vertical="center" wrapText="1"/>
    </xf>
    <xf numFmtId="173" fontId="3" fillId="34" borderId="13" xfId="0" applyNumberFormat="1" applyFont="1" applyFill="1" applyBorder="1" applyAlignment="1">
      <alignment horizontal="right" vertical="center" wrapText="1"/>
    </xf>
    <xf numFmtId="173" fontId="2" fillId="35" borderId="13" xfId="0" applyNumberFormat="1" applyFont="1" applyFill="1" applyBorder="1" applyAlignment="1">
      <alignment horizontal="right" vertical="center" wrapText="1"/>
    </xf>
    <xf numFmtId="173" fontId="2" fillId="0" borderId="12" xfId="0" applyNumberFormat="1" applyFont="1" applyFill="1" applyBorder="1" applyAlignment="1">
      <alignment horizontal="right" vertical="center" wrapText="1"/>
    </xf>
    <xf numFmtId="172" fontId="44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zoomScale="80" zoomScaleNormal="80" zoomScaleSheetLayoutView="90" zoomScalePageLayoutView="0" workbookViewId="0" topLeftCell="A1">
      <selection activeCell="B50" sqref="B50"/>
    </sheetView>
  </sheetViews>
  <sheetFormatPr defaultColWidth="9.140625" defaultRowHeight="15"/>
  <cols>
    <col min="1" max="1" width="55.7109375" style="13" customWidth="1"/>
    <col min="2" max="2" width="17.7109375" style="13" customWidth="1"/>
    <col min="3" max="3" width="17.421875" style="13" customWidth="1"/>
    <col min="4" max="4" width="18.140625" style="13" customWidth="1"/>
    <col min="5" max="5" width="13.7109375" style="13" customWidth="1"/>
    <col min="6" max="16384" width="9.140625" style="13" customWidth="1"/>
  </cols>
  <sheetData>
    <row r="1" spans="1:5" ht="15.75">
      <c r="A1" s="45" t="s">
        <v>56</v>
      </c>
      <c r="B1" s="45"/>
      <c r="C1" s="45"/>
      <c r="D1" s="45"/>
      <c r="E1" s="45"/>
    </row>
    <row r="2" ht="15.75">
      <c r="E2" s="14" t="s">
        <v>32</v>
      </c>
    </row>
    <row r="3" spans="1:5" ht="15.75">
      <c r="A3" s="46" t="s">
        <v>31</v>
      </c>
      <c r="B3" s="48" t="s">
        <v>44</v>
      </c>
      <c r="C3" s="48" t="s">
        <v>55</v>
      </c>
      <c r="D3" s="48" t="s">
        <v>29</v>
      </c>
      <c r="E3" s="50" t="s">
        <v>30</v>
      </c>
    </row>
    <row r="4" spans="1:5" ht="15.75">
      <c r="A4" s="47"/>
      <c r="B4" s="49"/>
      <c r="C4" s="49"/>
      <c r="D4" s="49"/>
      <c r="E4" s="50"/>
    </row>
    <row r="5" spans="1:5" ht="18.75" customHeight="1">
      <c r="A5" s="9" t="s">
        <v>0</v>
      </c>
      <c r="B5" s="31">
        <f>B6+B7+B8+B13+B16+B18+B26+B27+B28+B32+B33</f>
        <v>1233639.23</v>
      </c>
      <c r="C5" s="31">
        <f>C6+C7+C8+C13+C16+C17+C18+C26+C27+C28+C32+C33</f>
        <v>604062.3</v>
      </c>
      <c r="D5" s="31">
        <f>C5-B5</f>
        <v>-629576.9299999999</v>
      </c>
      <c r="E5" s="32">
        <f>(C5/B5)*100</f>
        <v>48.9658795951228</v>
      </c>
    </row>
    <row r="6" spans="1:5" ht="20.25" customHeight="1">
      <c r="A6" s="3" t="s">
        <v>1</v>
      </c>
      <c r="B6" s="33">
        <v>935580.9</v>
      </c>
      <c r="C6" s="33">
        <v>486078.1</v>
      </c>
      <c r="D6" s="34">
        <f aca="true" t="shared" si="0" ref="D6:D40">C6-B6</f>
        <v>-449502.80000000005</v>
      </c>
      <c r="E6" s="35">
        <f aca="true" t="shared" si="1" ref="E6:E39">(C6/B6)*100</f>
        <v>51.954683982967154</v>
      </c>
    </row>
    <row r="7" spans="1:5" ht="20.25" customHeight="1">
      <c r="A7" s="3" t="s">
        <v>36</v>
      </c>
      <c r="B7" s="33">
        <v>40458.33</v>
      </c>
      <c r="C7" s="33">
        <v>22047.5</v>
      </c>
      <c r="D7" s="34">
        <f t="shared" si="0"/>
        <v>-18410.83</v>
      </c>
      <c r="E7" s="35">
        <f t="shared" si="1"/>
        <v>54.49434022610424</v>
      </c>
    </row>
    <row r="8" spans="1:5" s="15" customFormat="1" ht="15.75">
      <c r="A8" s="25" t="s">
        <v>34</v>
      </c>
      <c r="B8" s="33">
        <f>B9+B10+B11+B12</f>
        <v>54350</v>
      </c>
      <c r="C8" s="33">
        <f>C9+C10+C11+C12</f>
        <v>25794.300000000003</v>
      </c>
      <c r="D8" s="34">
        <f t="shared" si="0"/>
        <v>-28555.699999999997</v>
      </c>
      <c r="E8" s="35">
        <f t="shared" si="1"/>
        <v>47.45961361545539</v>
      </c>
    </row>
    <row r="9" spans="1:5" s="15" customFormat="1" ht="31.5">
      <c r="A9" s="28" t="s">
        <v>39</v>
      </c>
      <c r="B9" s="36">
        <v>36750</v>
      </c>
      <c r="C9" s="36">
        <v>19748.4</v>
      </c>
      <c r="D9" s="36">
        <f t="shared" si="0"/>
        <v>-17001.6</v>
      </c>
      <c r="E9" s="35">
        <f t="shared" si="1"/>
        <v>53.737142857142864</v>
      </c>
    </row>
    <row r="10" spans="1:5" ht="33" customHeight="1">
      <c r="A10" s="5" t="s">
        <v>2</v>
      </c>
      <c r="B10" s="36"/>
      <c r="C10" s="36">
        <v>-601.8</v>
      </c>
      <c r="D10" s="36">
        <f t="shared" si="0"/>
        <v>-601.8</v>
      </c>
      <c r="E10" s="35"/>
    </row>
    <row r="11" spans="1:5" ht="15.75">
      <c r="A11" s="5" t="s">
        <v>3</v>
      </c>
      <c r="B11" s="36">
        <v>200</v>
      </c>
      <c r="C11" s="36">
        <v>1185.4</v>
      </c>
      <c r="D11" s="36">
        <f t="shared" si="0"/>
        <v>985.4000000000001</v>
      </c>
      <c r="E11" s="35">
        <f t="shared" si="1"/>
        <v>592.7</v>
      </c>
    </row>
    <row r="12" spans="1:5" ht="31.5">
      <c r="A12" s="5" t="s">
        <v>4</v>
      </c>
      <c r="B12" s="36">
        <v>17400</v>
      </c>
      <c r="C12" s="36">
        <v>5462.3</v>
      </c>
      <c r="D12" s="36">
        <f t="shared" si="0"/>
        <v>-11937.7</v>
      </c>
      <c r="E12" s="35">
        <f t="shared" si="1"/>
        <v>31.392528735632187</v>
      </c>
    </row>
    <row r="13" spans="1:5" s="16" customFormat="1" ht="15.75">
      <c r="A13" s="3" t="s">
        <v>35</v>
      </c>
      <c r="B13" s="33">
        <f>B14+B15</f>
        <v>159908</v>
      </c>
      <c r="C13" s="33">
        <f>C14+C15</f>
        <v>42987.1</v>
      </c>
      <c r="D13" s="34">
        <f t="shared" si="0"/>
        <v>-116920.9</v>
      </c>
      <c r="E13" s="35">
        <f t="shared" si="1"/>
        <v>26.882394877054306</v>
      </c>
    </row>
    <row r="14" spans="1:5" ht="24.75" customHeight="1">
      <c r="A14" s="5" t="s">
        <v>5</v>
      </c>
      <c r="B14" s="36">
        <v>48000</v>
      </c>
      <c r="C14" s="36">
        <v>1411.2</v>
      </c>
      <c r="D14" s="36">
        <f t="shared" si="0"/>
        <v>-46588.8</v>
      </c>
      <c r="E14" s="35">
        <f t="shared" si="1"/>
        <v>2.9400000000000004</v>
      </c>
    </row>
    <row r="15" spans="1:5" ht="18" customHeight="1">
      <c r="A15" s="5" t="s">
        <v>6</v>
      </c>
      <c r="B15" s="36">
        <v>111908</v>
      </c>
      <c r="C15" s="36">
        <v>41575.9</v>
      </c>
      <c r="D15" s="36">
        <f t="shared" si="0"/>
        <v>-70332.1</v>
      </c>
      <c r="E15" s="35">
        <f t="shared" si="1"/>
        <v>37.15185688243915</v>
      </c>
    </row>
    <row r="16" spans="1:5" ht="21" customHeight="1">
      <c r="A16" s="3" t="s">
        <v>7</v>
      </c>
      <c r="B16" s="33">
        <v>12550</v>
      </c>
      <c r="C16" s="33">
        <v>6535.4</v>
      </c>
      <c r="D16" s="34">
        <f t="shared" si="0"/>
        <v>-6014.6</v>
      </c>
      <c r="E16" s="35">
        <f t="shared" si="1"/>
        <v>52.07490039840638</v>
      </c>
    </row>
    <row r="17" spans="1:5" ht="33" customHeight="1">
      <c r="A17" s="3" t="s">
        <v>47</v>
      </c>
      <c r="B17" s="33"/>
      <c r="C17" s="33">
        <v>-0.9</v>
      </c>
      <c r="D17" s="34"/>
      <c r="E17" s="35"/>
    </row>
    <row r="18" spans="1:5" s="16" customFormat="1" ht="18" customHeight="1">
      <c r="A18" s="3" t="s">
        <v>37</v>
      </c>
      <c r="B18" s="33">
        <f>B19+B20+B21+B22+B25</f>
        <v>15730</v>
      </c>
      <c r="C18" s="33">
        <f>C19+C20+C21+C22++C23+C24+C25</f>
        <v>8724.4</v>
      </c>
      <c r="D18" s="34">
        <f t="shared" si="0"/>
        <v>-7005.6</v>
      </c>
      <c r="E18" s="35">
        <f t="shared" si="1"/>
        <v>55.46344564526382</v>
      </c>
    </row>
    <row r="19" spans="1:5" ht="53.25" customHeight="1">
      <c r="A19" s="5" t="s">
        <v>40</v>
      </c>
      <c r="B19" s="36">
        <v>9000</v>
      </c>
      <c r="C19" s="36">
        <v>3922.1</v>
      </c>
      <c r="D19" s="36">
        <f t="shared" si="0"/>
        <v>-5077.9</v>
      </c>
      <c r="E19" s="35">
        <f t="shared" si="1"/>
        <v>43.57888888888889</v>
      </c>
    </row>
    <row r="20" spans="1:5" ht="99" customHeight="1">
      <c r="A20" s="29" t="s">
        <v>8</v>
      </c>
      <c r="B20" s="36">
        <v>320</v>
      </c>
      <c r="C20" s="36">
        <v>616.6</v>
      </c>
      <c r="D20" s="36">
        <f t="shared" si="0"/>
        <v>296.6</v>
      </c>
      <c r="E20" s="35">
        <f t="shared" si="1"/>
        <v>192.6875</v>
      </c>
    </row>
    <row r="21" spans="1:5" ht="81.75" customHeight="1">
      <c r="A21" s="29" t="s">
        <v>42</v>
      </c>
      <c r="B21" s="36">
        <v>410</v>
      </c>
      <c r="C21" s="36">
        <v>105.9</v>
      </c>
      <c r="D21" s="36">
        <f t="shared" si="0"/>
        <v>-304.1</v>
      </c>
      <c r="E21" s="35">
        <f t="shared" si="1"/>
        <v>25.829268292682926</v>
      </c>
    </row>
    <row r="22" spans="1:5" ht="48.75" customHeight="1">
      <c r="A22" s="7" t="s">
        <v>48</v>
      </c>
      <c r="B22" s="37">
        <v>6000</v>
      </c>
      <c r="C22" s="37">
        <v>3967.5</v>
      </c>
      <c r="D22" s="36">
        <f t="shared" si="0"/>
        <v>-2032.5</v>
      </c>
      <c r="E22" s="35">
        <f t="shared" si="1"/>
        <v>66.125</v>
      </c>
    </row>
    <row r="23" spans="1:5" ht="133.5" customHeight="1">
      <c r="A23" s="6" t="s">
        <v>49</v>
      </c>
      <c r="B23" s="36">
        <v>0</v>
      </c>
      <c r="C23" s="36">
        <v>15.4</v>
      </c>
      <c r="D23" s="36">
        <f t="shared" si="0"/>
        <v>15.4</v>
      </c>
      <c r="E23" s="35"/>
    </row>
    <row r="24" spans="1:5" ht="114.75" customHeight="1">
      <c r="A24" s="6" t="s">
        <v>50</v>
      </c>
      <c r="B24" s="36">
        <v>0</v>
      </c>
      <c r="C24" s="36">
        <v>1.7</v>
      </c>
      <c r="D24" s="36">
        <f t="shared" si="0"/>
        <v>1.7</v>
      </c>
      <c r="E24" s="35"/>
    </row>
    <row r="25" spans="1:5" ht="96" customHeight="1">
      <c r="A25" s="30" t="s">
        <v>51</v>
      </c>
      <c r="B25" s="37">
        <v>0</v>
      </c>
      <c r="C25" s="37">
        <v>95.2</v>
      </c>
      <c r="D25" s="36">
        <f t="shared" si="0"/>
        <v>95.2</v>
      </c>
      <c r="E25" s="35"/>
    </row>
    <row r="26" spans="1:5" ht="31.5">
      <c r="A26" s="3" t="s">
        <v>9</v>
      </c>
      <c r="B26" s="33">
        <v>5562</v>
      </c>
      <c r="C26" s="33">
        <v>5191.5</v>
      </c>
      <c r="D26" s="34">
        <f t="shared" si="0"/>
        <v>-370.5</v>
      </c>
      <c r="E26" s="35">
        <f t="shared" si="1"/>
        <v>93.33872707659116</v>
      </c>
    </row>
    <row r="27" spans="1:5" ht="31.5" customHeight="1">
      <c r="A27" s="3" t="s">
        <v>10</v>
      </c>
      <c r="B27" s="33"/>
      <c r="C27" s="33">
        <v>730.1</v>
      </c>
      <c r="D27" s="34">
        <f t="shared" si="0"/>
        <v>730.1</v>
      </c>
      <c r="E27" s="35"/>
    </row>
    <row r="28" spans="1:5" ht="31.5" customHeight="1">
      <c r="A28" s="3" t="s">
        <v>52</v>
      </c>
      <c r="B28" s="33">
        <f>B29+B30+B31</f>
        <v>5500</v>
      </c>
      <c r="C28" s="33">
        <f>C29+C30+C31</f>
        <v>1578.4</v>
      </c>
      <c r="D28" s="34">
        <f>C28-B28</f>
        <v>-3921.6</v>
      </c>
      <c r="E28" s="35">
        <f>(C28/B28)*100</f>
        <v>28.698181818181816</v>
      </c>
    </row>
    <row r="29" spans="1:5" ht="111" customHeight="1">
      <c r="A29" s="43" t="s">
        <v>53</v>
      </c>
      <c r="B29" s="41">
        <v>4000</v>
      </c>
      <c r="C29" s="34">
        <v>676.1</v>
      </c>
      <c r="D29" s="34">
        <f t="shared" si="0"/>
        <v>-3323.9</v>
      </c>
      <c r="E29" s="35">
        <f t="shared" si="1"/>
        <v>16.9025</v>
      </c>
    </row>
    <row r="30" spans="1:5" ht="66.75" customHeight="1">
      <c r="A30" s="43" t="s">
        <v>43</v>
      </c>
      <c r="B30" s="41">
        <v>1500</v>
      </c>
      <c r="C30" s="34">
        <v>846.7</v>
      </c>
      <c r="D30" s="34">
        <f t="shared" si="0"/>
        <v>-653.3</v>
      </c>
      <c r="E30" s="35">
        <f t="shared" si="1"/>
        <v>56.446666666666665</v>
      </c>
    </row>
    <row r="31" spans="1:5" ht="63">
      <c r="A31" s="2" t="s">
        <v>54</v>
      </c>
      <c r="B31" s="41">
        <v>0</v>
      </c>
      <c r="C31" s="34">
        <v>55.6</v>
      </c>
      <c r="D31" s="34">
        <f t="shared" si="0"/>
        <v>55.6</v>
      </c>
      <c r="E31" s="35"/>
    </row>
    <row r="32" spans="1:5" ht="15.75">
      <c r="A32" s="26" t="s">
        <v>11</v>
      </c>
      <c r="B32" s="38">
        <v>4000</v>
      </c>
      <c r="C32" s="38">
        <v>2439.5</v>
      </c>
      <c r="D32" s="33">
        <f t="shared" si="0"/>
        <v>-1560.5</v>
      </c>
      <c r="E32" s="44">
        <f t="shared" si="1"/>
        <v>60.9875</v>
      </c>
    </row>
    <row r="33" spans="1:5" ht="18.75" customHeight="1">
      <c r="A33" s="3" t="s">
        <v>12</v>
      </c>
      <c r="B33" s="33"/>
      <c r="C33" s="33">
        <v>1956.9</v>
      </c>
      <c r="D33" s="34">
        <f t="shared" si="0"/>
        <v>1956.9</v>
      </c>
      <c r="E33" s="35"/>
    </row>
    <row r="34" spans="1:5" ht="15.75">
      <c r="A34" s="8" t="s">
        <v>13</v>
      </c>
      <c r="B34" s="39">
        <f>SUM(B35:B40)</f>
        <v>2566141.6</v>
      </c>
      <c r="C34" s="39">
        <f>SUM(C35:C40)</f>
        <v>901528.1</v>
      </c>
      <c r="D34" s="39">
        <f t="shared" si="0"/>
        <v>-1664613.5</v>
      </c>
      <c r="E34" s="32">
        <f t="shared" si="1"/>
        <v>35.13165836211065</v>
      </c>
    </row>
    <row r="35" spans="1:5" ht="31.5">
      <c r="A35" s="1" t="s">
        <v>14</v>
      </c>
      <c r="B35" s="34">
        <v>115843.2</v>
      </c>
      <c r="C35" s="40">
        <v>40471.4</v>
      </c>
      <c r="D35" s="34">
        <f t="shared" si="0"/>
        <v>-75371.79999999999</v>
      </c>
      <c r="E35" s="35">
        <f t="shared" si="1"/>
        <v>34.93636225518632</v>
      </c>
    </row>
    <row r="36" spans="1:5" ht="31.5">
      <c r="A36" s="1" t="s">
        <v>15</v>
      </c>
      <c r="B36" s="34">
        <v>872496.7</v>
      </c>
      <c r="C36" s="40">
        <v>247357.4</v>
      </c>
      <c r="D36" s="34">
        <f t="shared" si="0"/>
        <v>-625139.2999999999</v>
      </c>
      <c r="E36" s="35">
        <f t="shared" si="1"/>
        <v>28.35052556645773</v>
      </c>
    </row>
    <row r="37" spans="1:5" ht="31.5">
      <c r="A37" s="1" t="s">
        <v>16</v>
      </c>
      <c r="B37" s="41">
        <v>1112928.5</v>
      </c>
      <c r="C37" s="40">
        <v>592238.6</v>
      </c>
      <c r="D37" s="34">
        <f t="shared" si="0"/>
        <v>-520689.9</v>
      </c>
      <c r="E37" s="35">
        <f t="shared" si="1"/>
        <v>53.214433811336484</v>
      </c>
    </row>
    <row r="38" spans="1:5" ht="15.75">
      <c r="A38" s="1" t="s">
        <v>41</v>
      </c>
      <c r="B38" s="34">
        <v>374873.2</v>
      </c>
      <c r="C38" s="34">
        <v>22234.3</v>
      </c>
      <c r="D38" s="34">
        <f t="shared" si="0"/>
        <v>-352638.9</v>
      </c>
      <c r="E38" s="35">
        <f t="shared" si="1"/>
        <v>5.931152186926139</v>
      </c>
    </row>
    <row r="39" spans="1:5" ht="15.75">
      <c r="A39" s="1" t="s">
        <v>17</v>
      </c>
      <c r="B39" s="34">
        <v>90000</v>
      </c>
      <c r="C39" s="34">
        <v>0</v>
      </c>
      <c r="D39" s="34">
        <f t="shared" si="0"/>
        <v>-90000</v>
      </c>
      <c r="E39" s="35">
        <f t="shared" si="1"/>
        <v>0</v>
      </c>
    </row>
    <row r="40" spans="1:5" ht="16.5" customHeight="1">
      <c r="A40" s="1" t="s">
        <v>18</v>
      </c>
      <c r="B40" s="34">
        <v>0</v>
      </c>
      <c r="C40" s="34">
        <v>-773.6</v>
      </c>
      <c r="D40" s="34">
        <f t="shared" si="0"/>
        <v>-773.6</v>
      </c>
      <c r="E40" s="42"/>
    </row>
    <row r="41" spans="1:5" ht="15.75">
      <c r="A41" s="8" t="s">
        <v>19</v>
      </c>
      <c r="B41" s="11">
        <f>B5+B34</f>
        <v>3799780.83</v>
      </c>
      <c r="C41" s="11">
        <f>C5+C34</f>
        <v>1505590.4</v>
      </c>
      <c r="D41" s="11">
        <f>D34+D5</f>
        <v>-2294190.4299999997</v>
      </c>
      <c r="E41" s="22">
        <f>(C41/B41)*100</f>
        <v>39.6230853135811</v>
      </c>
    </row>
    <row r="42" spans="1:5" ht="15.75">
      <c r="A42" s="19" t="s">
        <v>38</v>
      </c>
      <c r="B42" s="20">
        <f>SUM(B43:B53)</f>
        <v>4148769.6</v>
      </c>
      <c r="C42" s="20">
        <f>SUM(C43:C53)</f>
        <v>1593718.1</v>
      </c>
      <c r="D42" s="20">
        <f>D43+D44+D45+D46+D48+D49+D50+D51+D52+D53</f>
        <v>-2471627.6999999997</v>
      </c>
      <c r="E42" s="22">
        <f>(C42/B42)*100</f>
        <v>38.41423490955005</v>
      </c>
    </row>
    <row r="43" spans="1:5" ht="15.75">
      <c r="A43" s="2" t="s">
        <v>20</v>
      </c>
      <c r="B43" s="10">
        <v>237164</v>
      </c>
      <c r="C43" s="10">
        <v>98618.9</v>
      </c>
      <c r="D43" s="27">
        <f>C43-B43</f>
        <v>-138545.1</v>
      </c>
      <c r="E43" s="21">
        <f aca="true" t="shared" si="2" ref="E43:E53">(C43/B43)*100</f>
        <v>41.582575770353</v>
      </c>
    </row>
    <row r="44" spans="1:5" ht="31.5">
      <c r="A44" s="2" t="s">
        <v>21</v>
      </c>
      <c r="B44" s="10">
        <v>17914.8</v>
      </c>
      <c r="C44" s="10">
        <v>7619</v>
      </c>
      <c r="D44" s="27">
        <f aca="true" t="shared" si="3" ref="D44:D53">C44-B44</f>
        <v>-10295.8</v>
      </c>
      <c r="E44" s="21">
        <f t="shared" si="2"/>
        <v>42.52908209971643</v>
      </c>
    </row>
    <row r="45" spans="1:5" ht="15.75">
      <c r="A45" s="2" t="s">
        <v>22</v>
      </c>
      <c r="B45" s="10">
        <v>689531.7</v>
      </c>
      <c r="C45" s="10">
        <v>168433</v>
      </c>
      <c r="D45" s="27">
        <f t="shared" si="3"/>
        <v>-521098.69999999995</v>
      </c>
      <c r="E45" s="21">
        <f t="shared" si="2"/>
        <v>24.42715831628916</v>
      </c>
    </row>
    <row r="46" spans="1:5" ht="15.75" customHeight="1">
      <c r="A46" s="2" t="s">
        <v>23</v>
      </c>
      <c r="B46" s="10">
        <v>504516.5</v>
      </c>
      <c r="C46" s="10">
        <v>156570.1</v>
      </c>
      <c r="D46" s="27">
        <f t="shared" si="3"/>
        <v>-347946.4</v>
      </c>
      <c r="E46" s="21">
        <f t="shared" si="2"/>
        <v>31.033692654254125</v>
      </c>
    </row>
    <row r="47" spans="1:5" ht="15.75" customHeight="1">
      <c r="A47" s="2" t="s">
        <v>45</v>
      </c>
      <c r="B47" s="10">
        <v>164406.4</v>
      </c>
      <c r="C47" s="10">
        <v>80982.6</v>
      </c>
      <c r="D47" s="27">
        <f t="shared" si="3"/>
        <v>-83423.79999999999</v>
      </c>
      <c r="E47" s="21">
        <f t="shared" si="2"/>
        <v>49.25757148140219</v>
      </c>
    </row>
    <row r="48" spans="1:5" ht="15.75">
      <c r="A48" s="2" t="s">
        <v>24</v>
      </c>
      <c r="B48" s="10">
        <v>1420310.3</v>
      </c>
      <c r="C48" s="10">
        <v>728370.4</v>
      </c>
      <c r="D48" s="27">
        <f t="shared" si="3"/>
        <v>-691939.9</v>
      </c>
      <c r="E48" s="21">
        <f t="shared" si="2"/>
        <v>51.28248383469444</v>
      </c>
    </row>
    <row r="49" spans="1:5" ht="15.75">
      <c r="A49" s="2" t="s">
        <v>46</v>
      </c>
      <c r="B49" s="10">
        <v>257362.4</v>
      </c>
      <c r="C49" s="10">
        <v>104638</v>
      </c>
      <c r="D49" s="27">
        <f t="shared" si="3"/>
        <v>-152724.4</v>
      </c>
      <c r="E49" s="21">
        <f t="shared" si="2"/>
        <v>40.657842792886605</v>
      </c>
    </row>
    <row r="50" spans="1:5" ht="15.75">
      <c r="A50" s="2" t="s">
        <v>25</v>
      </c>
      <c r="B50" s="10">
        <v>127947.9</v>
      </c>
      <c r="C50" s="10">
        <v>70810</v>
      </c>
      <c r="D50" s="27">
        <f t="shared" si="3"/>
        <v>-57137.899999999994</v>
      </c>
      <c r="E50" s="21">
        <f t="shared" si="2"/>
        <v>55.342838764841005</v>
      </c>
    </row>
    <row r="51" spans="1:5" ht="15.75">
      <c r="A51" s="4" t="s">
        <v>26</v>
      </c>
      <c r="B51" s="10">
        <v>706817.2</v>
      </c>
      <c r="C51" s="10">
        <v>168471.6</v>
      </c>
      <c r="D51" s="27">
        <f t="shared" si="3"/>
        <v>-538345.6</v>
      </c>
      <c r="E51" s="21">
        <f t="shared" si="2"/>
        <v>23.835243398151604</v>
      </c>
    </row>
    <row r="52" spans="1:5" ht="15.75">
      <c r="A52" s="2" t="s">
        <v>27</v>
      </c>
      <c r="B52" s="10">
        <v>22698.4</v>
      </c>
      <c r="C52" s="10">
        <v>9161.9</v>
      </c>
      <c r="D52" s="27">
        <f t="shared" si="3"/>
        <v>-13536.500000000002</v>
      </c>
      <c r="E52" s="21">
        <f t="shared" si="2"/>
        <v>40.363637965671586</v>
      </c>
    </row>
    <row r="53" spans="1:5" ht="31.5">
      <c r="A53" s="2" t="s">
        <v>28</v>
      </c>
      <c r="B53" s="10">
        <v>100</v>
      </c>
      <c r="C53" s="10">
        <v>42.6</v>
      </c>
      <c r="D53" s="27">
        <f t="shared" si="3"/>
        <v>-57.4</v>
      </c>
      <c r="E53" s="21">
        <f t="shared" si="2"/>
        <v>42.6</v>
      </c>
    </row>
    <row r="54" spans="1:5" s="16" customFormat="1" ht="15.75">
      <c r="A54" s="23" t="s">
        <v>33</v>
      </c>
      <c r="B54" s="20">
        <f>B41-B42</f>
        <v>-348988.77</v>
      </c>
      <c r="C54" s="20">
        <f>C41-C42</f>
        <v>-88127.70000000019</v>
      </c>
      <c r="D54" s="20"/>
      <c r="E54" s="24"/>
    </row>
    <row r="55" spans="2:3" ht="15.75">
      <c r="B55" s="12"/>
      <c r="C55" s="17"/>
    </row>
    <row r="56" ht="15.75">
      <c r="C56" s="18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2023-07-05T06:01:50Z</dcterms:modified>
  <cp:category/>
  <cp:version/>
  <cp:contentType/>
  <cp:contentStatus/>
</cp:coreProperties>
</file>