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01.12.2022" sheetId="1" r:id="rId1"/>
  </sheets>
  <definedNames>
    <definedName name="_xlnm.Print_Area" localSheetId="0">'01.12.2022'!$A$1:$F$50</definedName>
  </definedNames>
  <calcPr fullCalcOnLoad="1"/>
</workbook>
</file>

<file path=xl/sharedStrings.xml><?xml version="1.0" encoding="utf-8"?>
<sst xmlns="http://schemas.openxmlformats.org/spreadsheetml/2006/main" count="53" uniqueCount="53">
  <si>
    <t>Налоговые и неналоговые доходы</t>
  </si>
  <si>
    <t>Налог на доходы физических лиц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</si>
  <si>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</si>
  <si>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</si>
  <si>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</si>
  <si>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</si>
  <si>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</si>
  <si>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</si>
  <si>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</si>
  <si>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</si>
  <si>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Штрафы, санкции, возмещение ущерба</t>
  </si>
  <si>
    <t>Прочие неналоговые доходы</t>
  </si>
  <si>
    <t>Безвозмездные поступления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</si>
  <si>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</si>
  <si>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</si>
  <si>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</si>
  <si>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Прочие безвозмездные поступления</t>
  </si>
  <si>
    <t>Возврат остатков субсидий и субвенций прошлых лет</t>
  </si>
  <si>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</si>
  <si>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</si>
  <si>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</si>
  <si>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</si>
  <si>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</si>
  <si>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</si>
  <si>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</si>
  <si>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</si>
  <si>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</si>
  <si>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</si>
  <si>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</si>
  <si>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отклонение от плана</t>
  </si>
  <si>
    <t>% исполнения</t>
  </si>
  <si>
    <t>Наименование показателя</t>
  </si>
  <si>
    <t>тыс. руб.</t>
  </si>
  <si>
    <t>ПРОФИЦИТ(+)/ДЕФИЦИТ(-)</t>
  </si>
  <si>
    <t>Налоги на совокупный доход</t>
  </si>
  <si>
    <t xml:space="preserve">Налоги на имущество </t>
  </si>
  <si>
    <t xml:space="preserve">Акцизы по подакцизным товарам </t>
  </si>
  <si>
    <t>Доходы от использования имущества</t>
  </si>
  <si>
    <t>Всего расходов</t>
  </si>
  <si>
    <t>Налог, взимаемый в связи с применением упрощенной системы налогообложения</t>
  </si>
  <si>
    <t xml:space="preserve">Доходы, получаемые  в виде арендной платы за земельные участки, государственная собственность на которые не разграничена </t>
  </si>
  <si>
    <t>Иные межбюджетные трансферты</t>
  </si>
  <si>
    <t>План 2022</t>
  </si>
  <si>
    <t>Исполнение бюджета городского округа город Елец 2022  год</t>
  </si>
  <si>
    <t xml:space="preserve">Прочие поступления от использования имущества, находящегося в собственности городских округов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</si>
  <si>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</si>
  <si>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ОХРАНА ОКРУЖАЮЩЕЙ СРЕДЫ</t>
  </si>
  <si>
    <t>Доходы от реализации имущества, находящегося в собственности городских округов</t>
  </si>
  <si>
    <t>Доходы от сдачи в аренду имущества, составляющего казну городских округов (за исключением земельных участков )</t>
  </si>
  <si>
    <t xml:space="preserve">Плата по соглашениям об установлении сервитута, заключенным органами местного самоуправления городских округов. </t>
  </si>
  <si>
    <t xml:space="preserve">Доходы от сдачи в аренду имущества, находящегося в оперативном управлении органов управления городских округов и созданнымх ими учреждений </t>
  </si>
  <si>
    <t xml:space="preserve">Доходы, получаемые  в виде арендной платы, а также средства от продажи права на заключение договоров аренды за земли, находящиеся в собственности городских округов </t>
  </si>
  <si>
    <t>Исполнение на 01.12.2022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</si>
</sst>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" fontId="26" fillId="20" borderId="1">
      <alignment horizontal="right" vertical="top" shrinkToFit="1"/>
      <protection/>
    </xf>
    <xf numFmtId="4" fontId="26" fillId="20" borderId="1">
      <alignment horizontal="right" vertical="top" shrinkToFit="1"/>
      <protection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7" fillId="27" borderId="2" applyNumberFormat="0" applyAlignment="0" applyProtection="0"/>
    <xf numFmtId="0" fontId="28" fillId="28" borderId="3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wrapText="1"/>
    </xf>
    <xf numFmtId="0" fontId="3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left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3" fillId="34" borderId="11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horizontal="left" vertical="top" wrapText="1"/>
    </xf>
    <xf numFmtId="173" fontId="3" fillId="34" borderId="13" xfId="0" applyNumberFormat="1" applyFont="1" applyFill="1" applyBorder="1" applyAlignment="1" applyProtection="1">
      <alignment horizontal="center" vertical="center" wrapText="1"/>
      <protection/>
    </xf>
    <xf numFmtId="173" fontId="2" fillId="0" borderId="12" xfId="0" applyNumberFormat="1" applyFont="1" applyFill="1" applyBorder="1" applyAlignment="1">
      <alignment horizontal="center" vertical="center" wrapText="1"/>
    </xf>
    <xf numFmtId="173" fontId="3" fillId="34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173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wrapText="1"/>
    </xf>
    <xf numFmtId="0" fontId="3" fillId="34" borderId="12" xfId="0" applyFont="1" applyFill="1" applyBorder="1" applyAlignment="1">
      <alignment horizontal="left" vertical="top" wrapText="1"/>
    </xf>
    <xf numFmtId="173" fontId="3" fillId="34" borderId="12" xfId="0" applyNumberFormat="1" applyFont="1" applyFill="1" applyBorder="1" applyAlignment="1">
      <alignment horizontal="center" vertical="center" wrapText="1"/>
    </xf>
    <xf numFmtId="172" fontId="2" fillId="34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172" fontId="3" fillId="34" borderId="12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wrapText="1"/>
    </xf>
    <xf numFmtId="172" fontId="2" fillId="34" borderId="12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wrapText="1"/>
    </xf>
    <xf numFmtId="173" fontId="2" fillId="0" borderId="13" xfId="0" applyNumberFormat="1" applyFont="1" applyFill="1" applyBorder="1" applyAlignment="1">
      <alignment horizontal="center" vertical="center" wrapText="1"/>
    </xf>
    <xf numFmtId="173" fontId="3" fillId="0" borderId="13" xfId="0" applyNumberFormat="1" applyFont="1" applyFill="1" applyBorder="1" applyAlignment="1">
      <alignment horizontal="center" vertical="center" wrapText="1"/>
    </xf>
    <xf numFmtId="173" fontId="4" fillId="0" borderId="13" xfId="0" applyNumberFormat="1" applyFont="1" applyFill="1" applyBorder="1" applyAlignment="1">
      <alignment horizontal="center" vertical="center" wrapText="1"/>
    </xf>
    <xf numFmtId="173" fontId="4" fillId="0" borderId="12" xfId="0" applyNumberFormat="1" applyFont="1" applyFill="1" applyBorder="1" applyAlignment="1">
      <alignment horizontal="center" vertical="center" wrapText="1"/>
    </xf>
    <xf numFmtId="173" fontId="3" fillId="0" borderId="12" xfId="0" applyNumberFormat="1" applyFont="1" applyFill="1" applyBorder="1" applyAlignment="1">
      <alignment horizontal="center" vertical="center" wrapText="1"/>
    </xf>
    <xf numFmtId="173" fontId="2" fillId="35" borderId="13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172" fontId="44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173" fontId="2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SheetLayoutView="110" zoomScalePageLayoutView="0" workbookViewId="0" topLeftCell="A1">
      <selection activeCell="C13" sqref="C13"/>
    </sheetView>
  </sheetViews>
  <sheetFormatPr defaultColWidth="9.140625" defaultRowHeight="15"/>
  <cols>
    <col min="1" max="1" width="54.8515625" style="14" customWidth="1"/>
    <col min="2" max="2" width="17.7109375" style="14" customWidth="1"/>
    <col min="3" max="3" width="17.421875" style="14" customWidth="1"/>
    <col min="4" max="4" width="18.140625" style="14" customWidth="1"/>
    <col min="5" max="5" width="13.7109375" style="14" customWidth="1"/>
    <col min="6" max="7" width="9.140625" style="14" customWidth="1"/>
    <col min="8" max="8" width="10.7109375" style="14" customWidth="1"/>
    <col min="9" max="16384" width="9.140625" style="14" customWidth="1"/>
  </cols>
  <sheetData>
    <row r="1" spans="1:5" ht="15">
      <c r="A1" s="41" t="s">
        <v>43</v>
      </c>
      <c r="B1" s="41"/>
      <c r="C1" s="41"/>
      <c r="D1" s="41"/>
      <c r="E1" s="41"/>
    </row>
    <row r="2" ht="15">
      <c r="D2" s="15" t="s">
        <v>32</v>
      </c>
    </row>
    <row r="3" spans="1:5" ht="15">
      <c r="A3" s="42" t="s">
        <v>31</v>
      </c>
      <c r="B3" s="44" t="s">
        <v>42</v>
      </c>
      <c r="C3" s="44" t="s">
        <v>52</v>
      </c>
      <c r="D3" s="44" t="s">
        <v>29</v>
      </c>
      <c r="E3" s="46" t="s">
        <v>30</v>
      </c>
    </row>
    <row r="4" spans="1:5" ht="15">
      <c r="A4" s="43"/>
      <c r="B4" s="45"/>
      <c r="C4" s="45"/>
      <c r="D4" s="45"/>
      <c r="E4" s="46"/>
    </row>
    <row r="5" spans="1:5" ht="18.75" customHeight="1">
      <c r="A5" s="9" t="s">
        <v>0</v>
      </c>
      <c r="B5" s="10">
        <f>B6+B7+B8+B13+B16+B17+B24+B25+B26+B27+B28+B29</f>
        <v>973133.5</v>
      </c>
      <c r="C5" s="10">
        <f>C6+C7+C8+C13+C16+C17+C24+C25+C26+C27+C28+C29</f>
        <v>878698.9100000001</v>
      </c>
      <c r="D5" s="10">
        <f>C5-B5</f>
        <v>-94434.58999999985</v>
      </c>
      <c r="E5" s="22">
        <f>(C5/B5)*100</f>
        <v>90.29582374874569</v>
      </c>
    </row>
    <row r="6" spans="1:5" ht="16.5" customHeight="1">
      <c r="A6" s="3" t="s">
        <v>1</v>
      </c>
      <c r="B6" s="31">
        <v>671445.6</v>
      </c>
      <c r="C6" s="31">
        <v>589822.7</v>
      </c>
      <c r="D6" s="31">
        <f>C6-B6</f>
        <v>-81622.90000000002</v>
      </c>
      <c r="E6" s="23">
        <f aca="true" t="shared" si="0" ref="E6:E49">(C6/B6)*100</f>
        <v>87.84370617664334</v>
      </c>
    </row>
    <row r="7" spans="1:5" ht="15.75" customHeight="1">
      <c r="A7" s="3" t="s">
        <v>36</v>
      </c>
      <c r="B7" s="31">
        <v>40318.9</v>
      </c>
      <c r="C7" s="31">
        <v>40134.41</v>
      </c>
      <c r="D7" s="31">
        <f aca="true" t="shared" si="1" ref="D7:D36">C7-B7</f>
        <v>-184.48999999999796</v>
      </c>
      <c r="E7" s="23">
        <f t="shared" si="0"/>
        <v>99.5424230323744</v>
      </c>
    </row>
    <row r="8" spans="1:5" s="16" customFormat="1" ht="15">
      <c r="A8" s="27" t="s">
        <v>34</v>
      </c>
      <c r="B8" s="31">
        <f>B9+B10+B11+B12</f>
        <v>45250</v>
      </c>
      <c r="C8" s="31">
        <f>C9+C10+C11+C12</f>
        <v>45332.899999999994</v>
      </c>
      <c r="D8" s="31">
        <f>C8-B8</f>
        <v>82.89999999999418</v>
      </c>
      <c r="E8" s="23">
        <f t="shared" si="0"/>
        <v>100.18320441988948</v>
      </c>
    </row>
    <row r="9" spans="1:5" s="16" customFormat="1" ht="30.75">
      <c r="A9" s="36" t="s">
        <v>39</v>
      </c>
      <c r="B9" s="32">
        <v>30000</v>
      </c>
      <c r="C9" s="32">
        <v>32712.1</v>
      </c>
      <c r="D9" s="32">
        <f>C9-B9</f>
        <v>2712.0999999999985</v>
      </c>
      <c r="E9" s="23">
        <f t="shared" si="0"/>
        <v>109.04033333333334</v>
      </c>
    </row>
    <row r="10" spans="1:5" ht="30.75" customHeight="1">
      <c r="A10" s="5" t="s">
        <v>2</v>
      </c>
      <c r="B10" s="32">
        <v>0</v>
      </c>
      <c r="C10" s="32">
        <v>410.1</v>
      </c>
      <c r="D10" s="32">
        <f t="shared" si="1"/>
        <v>410.1</v>
      </c>
      <c r="E10" s="23"/>
    </row>
    <row r="11" spans="1:5" ht="15">
      <c r="A11" s="5" t="s">
        <v>3</v>
      </c>
      <c r="B11" s="32">
        <v>250</v>
      </c>
      <c r="C11" s="32">
        <v>281</v>
      </c>
      <c r="D11" s="32">
        <f t="shared" si="1"/>
        <v>31</v>
      </c>
      <c r="E11" s="23">
        <f t="shared" si="0"/>
        <v>112.4</v>
      </c>
    </row>
    <row r="12" spans="1:5" ht="30.75">
      <c r="A12" s="5" t="s">
        <v>4</v>
      </c>
      <c r="B12" s="32">
        <v>15000</v>
      </c>
      <c r="C12" s="32">
        <v>11929.7</v>
      </c>
      <c r="D12" s="32">
        <f t="shared" si="1"/>
        <v>-3070.2999999999993</v>
      </c>
      <c r="E12" s="23">
        <f t="shared" si="0"/>
        <v>79.53133333333334</v>
      </c>
    </row>
    <row r="13" spans="1:5" s="17" customFormat="1" ht="15">
      <c r="A13" s="3" t="s">
        <v>35</v>
      </c>
      <c r="B13" s="31">
        <f>B14+B15</f>
        <v>151293</v>
      </c>
      <c r="C13" s="31">
        <f>C14+C15</f>
        <v>136757.8</v>
      </c>
      <c r="D13" s="31">
        <f>C13-B13</f>
        <v>-14535.200000000012</v>
      </c>
      <c r="E13" s="23">
        <f t="shared" si="0"/>
        <v>90.39268174998182</v>
      </c>
    </row>
    <row r="14" spans="1:5" ht="18" customHeight="1">
      <c r="A14" s="5" t="s">
        <v>5</v>
      </c>
      <c r="B14" s="32">
        <v>39650</v>
      </c>
      <c r="C14" s="32">
        <v>38275.7</v>
      </c>
      <c r="D14" s="32">
        <f t="shared" si="1"/>
        <v>-1374.300000000003</v>
      </c>
      <c r="E14" s="23">
        <f t="shared" si="0"/>
        <v>96.53392181588902</v>
      </c>
    </row>
    <row r="15" spans="1:5" ht="18" customHeight="1">
      <c r="A15" s="5" t="s">
        <v>6</v>
      </c>
      <c r="B15" s="32">
        <v>111643</v>
      </c>
      <c r="C15" s="32">
        <v>98482.1</v>
      </c>
      <c r="D15" s="32">
        <f t="shared" si="1"/>
        <v>-13160.899999999994</v>
      </c>
      <c r="E15" s="23">
        <f t="shared" si="0"/>
        <v>88.21162097041463</v>
      </c>
    </row>
    <row r="16" spans="1:5" ht="21" customHeight="1">
      <c r="A16" s="3" t="s">
        <v>7</v>
      </c>
      <c r="B16" s="31">
        <v>13359</v>
      </c>
      <c r="C16" s="31">
        <v>10788.3</v>
      </c>
      <c r="D16" s="31">
        <f t="shared" si="1"/>
        <v>-2570.7000000000007</v>
      </c>
      <c r="E16" s="23">
        <f t="shared" si="0"/>
        <v>80.75679317314169</v>
      </c>
    </row>
    <row r="17" spans="1:5" s="17" customFormat="1" ht="18" customHeight="1">
      <c r="A17" s="3" t="s">
        <v>37</v>
      </c>
      <c r="B17" s="31">
        <f>B18+B19++B20+B21+B22+B23</f>
        <v>18730.1</v>
      </c>
      <c r="C17" s="31">
        <f>C18+C19++C20+C21+C22+C23</f>
        <v>17400.9</v>
      </c>
      <c r="D17" s="31">
        <f>C17-B17</f>
        <v>-1329.199999999997</v>
      </c>
      <c r="E17" s="23">
        <f t="shared" si="0"/>
        <v>92.90340147676736</v>
      </c>
    </row>
    <row r="18" spans="1:9" ht="48" customHeight="1">
      <c r="A18" s="5" t="s">
        <v>40</v>
      </c>
      <c r="B18" s="32">
        <v>12000</v>
      </c>
      <c r="C18" s="32">
        <v>9526.3</v>
      </c>
      <c r="D18" s="32">
        <f t="shared" si="1"/>
        <v>-2473.7000000000007</v>
      </c>
      <c r="E18" s="23">
        <f t="shared" si="0"/>
        <v>79.38583333333332</v>
      </c>
      <c r="I18" s="40"/>
    </row>
    <row r="19" spans="1:5" ht="64.5" customHeight="1">
      <c r="A19" s="38" t="s">
        <v>51</v>
      </c>
      <c r="B19" s="32">
        <v>320</v>
      </c>
      <c r="C19" s="32">
        <v>460.6</v>
      </c>
      <c r="D19" s="32">
        <f t="shared" si="1"/>
        <v>140.60000000000002</v>
      </c>
      <c r="E19" s="23">
        <f t="shared" si="0"/>
        <v>143.9375</v>
      </c>
    </row>
    <row r="20" spans="1:5" ht="48" customHeight="1">
      <c r="A20" s="38" t="s">
        <v>50</v>
      </c>
      <c r="B20" s="32">
        <v>410.1</v>
      </c>
      <c r="C20" s="32">
        <v>377.1</v>
      </c>
      <c r="D20" s="32">
        <f t="shared" si="1"/>
        <v>-33</v>
      </c>
      <c r="E20" s="23">
        <f t="shared" si="0"/>
        <v>91.95318215069496</v>
      </c>
    </row>
    <row r="21" spans="1:5" ht="48" customHeight="1">
      <c r="A21" s="7" t="s">
        <v>48</v>
      </c>
      <c r="B21" s="33">
        <v>6000</v>
      </c>
      <c r="C21" s="33">
        <v>6796.3</v>
      </c>
      <c r="D21" s="32">
        <f>C21-B21</f>
        <v>796.3000000000002</v>
      </c>
      <c r="E21" s="23">
        <f>(C21/B21)*100</f>
        <v>113.27166666666666</v>
      </c>
    </row>
    <row r="22" spans="1:5" ht="48" customHeight="1">
      <c r="A22" s="6" t="s">
        <v>49</v>
      </c>
      <c r="B22" s="32"/>
      <c r="C22" s="32">
        <v>28.2</v>
      </c>
      <c r="D22" s="32">
        <f t="shared" si="1"/>
        <v>28.2</v>
      </c>
      <c r="E22" s="23"/>
    </row>
    <row r="23" spans="1:5" ht="31.5" customHeight="1">
      <c r="A23" s="39" t="s">
        <v>44</v>
      </c>
      <c r="B23" s="33"/>
      <c r="C23" s="33">
        <v>212.4</v>
      </c>
      <c r="D23" s="32">
        <f t="shared" si="1"/>
        <v>212.4</v>
      </c>
      <c r="E23" s="23"/>
    </row>
    <row r="24" spans="1:5" ht="30.75">
      <c r="A24" s="3" t="s">
        <v>8</v>
      </c>
      <c r="B24" s="31">
        <v>6705</v>
      </c>
      <c r="C24" s="31">
        <v>7453</v>
      </c>
      <c r="D24" s="31">
        <f t="shared" si="1"/>
        <v>748</v>
      </c>
      <c r="E24" s="23">
        <f t="shared" si="0"/>
        <v>111.15585384041759</v>
      </c>
    </row>
    <row r="25" spans="1:5" ht="31.5" customHeight="1">
      <c r="A25" s="3" t="s">
        <v>9</v>
      </c>
      <c r="B25" s="31">
        <v>31.9</v>
      </c>
      <c r="C25" s="31">
        <v>1580.7</v>
      </c>
      <c r="D25" s="31">
        <f t="shared" si="1"/>
        <v>1548.8</v>
      </c>
      <c r="E25" s="23"/>
    </row>
    <row r="26" spans="1:5" ht="34.5" customHeight="1">
      <c r="A26" s="28" t="s">
        <v>47</v>
      </c>
      <c r="B26" s="34">
        <v>15000</v>
      </c>
      <c r="C26" s="31">
        <v>17476.7</v>
      </c>
      <c r="D26" s="31">
        <f t="shared" si="1"/>
        <v>2476.7000000000007</v>
      </c>
      <c r="E26" s="23">
        <f t="shared" si="0"/>
        <v>116.51133333333334</v>
      </c>
    </row>
    <row r="27" spans="1:5" ht="62.25">
      <c r="A27" s="29" t="s">
        <v>45</v>
      </c>
      <c r="B27" s="34">
        <v>5000</v>
      </c>
      <c r="C27" s="31">
        <v>5561.4</v>
      </c>
      <c r="D27" s="31">
        <f t="shared" si="1"/>
        <v>561.3999999999996</v>
      </c>
      <c r="E27" s="23">
        <f t="shared" si="0"/>
        <v>111.228</v>
      </c>
    </row>
    <row r="28" spans="1:5" ht="15">
      <c r="A28" s="28" t="s">
        <v>10</v>
      </c>
      <c r="B28" s="34">
        <v>4000</v>
      </c>
      <c r="C28" s="34">
        <v>3478.8</v>
      </c>
      <c r="D28" s="31">
        <f t="shared" si="1"/>
        <v>-521.1999999999998</v>
      </c>
      <c r="E28" s="23">
        <f t="shared" si="0"/>
        <v>86.97</v>
      </c>
    </row>
    <row r="29" spans="1:5" ht="15">
      <c r="A29" s="3" t="s">
        <v>11</v>
      </c>
      <c r="B29" s="31">
        <v>2000</v>
      </c>
      <c r="C29" s="31">
        <v>2911.3</v>
      </c>
      <c r="D29" s="31">
        <f t="shared" si="1"/>
        <v>911.3000000000002</v>
      </c>
      <c r="E29" s="23"/>
    </row>
    <row r="30" spans="1:5" ht="15">
      <c r="A30" s="8" t="s">
        <v>12</v>
      </c>
      <c r="B30" s="12">
        <f>SUM(B31:B36)</f>
        <v>3611629.5</v>
      </c>
      <c r="C30" s="12">
        <f>SUM(C31:C36)</f>
        <v>3133661.6590799997</v>
      </c>
      <c r="D30" s="12">
        <f t="shared" si="1"/>
        <v>-477967.84092000034</v>
      </c>
      <c r="E30" s="24">
        <f t="shared" si="0"/>
        <v>86.76586729286599</v>
      </c>
    </row>
    <row r="31" spans="1:5" ht="30.75">
      <c r="A31" s="1" t="s">
        <v>13</v>
      </c>
      <c r="B31" s="30">
        <v>917166.4</v>
      </c>
      <c r="C31" s="35">
        <v>733907.6</v>
      </c>
      <c r="D31" s="30">
        <f t="shared" si="1"/>
        <v>-183258.80000000005</v>
      </c>
      <c r="E31" s="23">
        <f t="shared" si="0"/>
        <v>80.01902381072834</v>
      </c>
    </row>
    <row r="32" spans="1:5" ht="30.75">
      <c r="A32" s="1" t="s">
        <v>14</v>
      </c>
      <c r="B32" s="30">
        <v>1335068.2</v>
      </c>
      <c r="C32" s="35">
        <v>1171239.5</v>
      </c>
      <c r="D32" s="30">
        <f t="shared" si="1"/>
        <v>-163828.69999999995</v>
      </c>
      <c r="E32" s="23">
        <f t="shared" si="0"/>
        <v>87.72881415346421</v>
      </c>
    </row>
    <row r="33" spans="1:5" ht="30.75">
      <c r="A33" s="1" t="s">
        <v>15</v>
      </c>
      <c r="B33" s="11">
        <v>1048105.2</v>
      </c>
      <c r="C33" s="35">
        <v>954518.5</v>
      </c>
      <c r="D33" s="30">
        <f t="shared" si="1"/>
        <v>-93586.69999999995</v>
      </c>
      <c r="E33" s="23">
        <f t="shared" si="0"/>
        <v>91.07086769534205</v>
      </c>
    </row>
    <row r="34" spans="1:5" ht="15">
      <c r="A34" s="1" t="s">
        <v>41</v>
      </c>
      <c r="B34" s="30">
        <v>301349</v>
      </c>
      <c r="C34" s="30">
        <v>276156.9</v>
      </c>
      <c r="D34" s="30">
        <f t="shared" si="1"/>
        <v>-25192.099999999977</v>
      </c>
      <c r="E34" s="23">
        <f t="shared" si="0"/>
        <v>91.64022445735675</v>
      </c>
    </row>
    <row r="35" spans="1:5" ht="15">
      <c r="A35" s="1" t="s">
        <v>16</v>
      </c>
      <c r="B35" s="30">
        <v>9940.7</v>
      </c>
      <c r="C35" s="30">
        <v>337.3</v>
      </c>
      <c r="D35" s="30">
        <f t="shared" si="1"/>
        <v>-9603.400000000001</v>
      </c>
      <c r="E35" s="23">
        <f t="shared" si="0"/>
        <v>3.3931212087679943</v>
      </c>
    </row>
    <row r="36" spans="1:5" ht="16.5" customHeight="1">
      <c r="A36" s="1" t="s">
        <v>17</v>
      </c>
      <c r="B36" s="30">
        <v>0</v>
      </c>
      <c r="C36" s="30">
        <f>-2498140.92/1000</f>
        <v>-2498.14092</v>
      </c>
      <c r="D36" s="30">
        <f t="shared" si="1"/>
        <v>-2498.14092</v>
      </c>
      <c r="E36" s="37"/>
    </row>
    <row r="37" spans="1:5" ht="15">
      <c r="A37" s="8" t="s">
        <v>18</v>
      </c>
      <c r="B37" s="12">
        <f>B5+B30</f>
        <v>4584763</v>
      </c>
      <c r="C37" s="12">
        <f>C5+C30</f>
        <v>4012360.56908</v>
      </c>
      <c r="D37" s="12">
        <f>D30+D5</f>
        <v>-572402.4309200002</v>
      </c>
      <c r="E37" s="24">
        <f t="shared" si="0"/>
        <v>87.51511406543806</v>
      </c>
    </row>
    <row r="38" spans="1:5" ht="15">
      <c r="A38" s="20" t="s">
        <v>38</v>
      </c>
      <c r="B38" s="21">
        <f>SUM(B39:B49)</f>
        <v>4600033.9</v>
      </c>
      <c r="C38" s="21">
        <f>C39+C40+C41+C42+C44+C45+C46+C47+C48+C49</f>
        <v>3534534.3000000003</v>
      </c>
      <c r="D38" s="21">
        <f>D39+D40+D41+D42+D44+D45+D46+D47+D48+D49</f>
        <v>-1057992.9</v>
      </c>
      <c r="E38" s="24">
        <f t="shared" si="0"/>
        <v>76.83713591762879</v>
      </c>
    </row>
    <row r="39" spans="1:5" ht="15">
      <c r="A39" s="2" t="s">
        <v>19</v>
      </c>
      <c r="B39" s="11">
        <v>250801.3</v>
      </c>
      <c r="C39" s="11">
        <v>195558.1</v>
      </c>
      <c r="D39" s="11">
        <f>C39-B39</f>
        <v>-55243.19999999998</v>
      </c>
      <c r="E39" s="23">
        <f t="shared" si="0"/>
        <v>77.97331991500842</v>
      </c>
    </row>
    <row r="40" spans="1:5" ht="30.75">
      <c r="A40" s="2" t="s">
        <v>20</v>
      </c>
      <c r="B40" s="11">
        <v>17479.6</v>
      </c>
      <c r="C40" s="11">
        <v>15829.7</v>
      </c>
      <c r="D40" s="11">
        <f aca="true" t="shared" si="2" ref="D40:D48">C40-B40</f>
        <v>-1649.8999999999978</v>
      </c>
      <c r="E40" s="23">
        <f t="shared" si="0"/>
        <v>90.56099681914918</v>
      </c>
    </row>
    <row r="41" spans="1:5" ht="15">
      <c r="A41" s="2" t="s">
        <v>21</v>
      </c>
      <c r="B41" s="11">
        <v>809940.8</v>
      </c>
      <c r="C41" s="11">
        <v>690386.3</v>
      </c>
      <c r="D41" s="11">
        <f t="shared" si="2"/>
        <v>-119554.5</v>
      </c>
      <c r="E41" s="23">
        <f t="shared" si="0"/>
        <v>85.239106364317</v>
      </c>
    </row>
    <row r="42" spans="1:5" ht="15.75" customHeight="1">
      <c r="A42" s="2" t="s">
        <v>22</v>
      </c>
      <c r="B42" s="11">
        <v>809854.3</v>
      </c>
      <c r="C42" s="11">
        <v>637763.8</v>
      </c>
      <c r="D42" s="11">
        <f t="shared" si="2"/>
        <v>-172090.5</v>
      </c>
      <c r="E42" s="23">
        <f t="shared" si="0"/>
        <v>78.75043696131515</v>
      </c>
    </row>
    <row r="43" spans="1:5" ht="15.75" customHeight="1">
      <c r="A43" s="2" t="s">
        <v>46</v>
      </c>
      <c r="B43" s="11">
        <v>7506.7</v>
      </c>
      <c r="C43" s="11">
        <v>0</v>
      </c>
      <c r="D43" s="11">
        <f t="shared" si="2"/>
        <v>-7506.7</v>
      </c>
      <c r="E43" s="23">
        <f t="shared" si="0"/>
        <v>0</v>
      </c>
    </row>
    <row r="44" spans="1:5" ht="15">
      <c r="A44" s="2" t="s">
        <v>23</v>
      </c>
      <c r="B44" s="11">
        <v>1716279.9</v>
      </c>
      <c r="C44" s="11">
        <v>1392872.6</v>
      </c>
      <c r="D44" s="11">
        <f t="shared" si="2"/>
        <v>-323407.2999999998</v>
      </c>
      <c r="E44" s="23">
        <f t="shared" si="0"/>
        <v>81.15649434570668</v>
      </c>
    </row>
    <row r="45" spans="1:5" ht="15">
      <c r="A45" s="2" t="s">
        <v>24</v>
      </c>
      <c r="B45" s="11">
        <v>303734.2</v>
      </c>
      <c r="C45" s="11">
        <v>231213.7</v>
      </c>
      <c r="D45" s="11">
        <f t="shared" si="2"/>
        <v>-72520.5</v>
      </c>
      <c r="E45" s="23">
        <f t="shared" si="0"/>
        <v>76.12369631078752</v>
      </c>
    </row>
    <row r="46" spans="1:5" ht="15">
      <c r="A46" s="2" t="s">
        <v>25</v>
      </c>
      <c r="B46" s="11">
        <v>109538</v>
      </c>
      <c r="C46" s="11">
        <v>89491.8</v>
      </c>
      <c r="D46" s="11">
        <f t="shared" si="2"/>
        <v>-20046.199999999997</v>
      </c>
      <c r="E46" s="23">
        <f t="shared" si="0"/>
        <v>81.6993189578046</v>
      </c>
    </row>
    <row r="47" spans="1:5" ht="15">
      <c r="A47" s="4" t="s">
        <v>26</v>
      </c>
      <c r="B47" s="11">
        <v>556616.4</v>
      </c>
      <c r="C47" s="11">
        <v>266292.1</v>
      </c>
      <c r="D47" s="11">
        <f t="shared" si="2"/>
        <v>-290324.30000000005</v>
      </c>
      <c r="E47" s="23">
        <f t="shared" si="0"/>
        <v>47.84122422551689</v>
      </c>
    </row>
    <row r="48" spans="1:5" ht="15">
      <c r="A48" s="2" t="s">
        <v>27</v>
      </c>
      <c r="B48" s="11">
        <v>18182.7</v>
      </c>
      <c r="C48" s="11">
        <v>15042.1</v>
      </c>
      <c r="D48" s="11">
        <f t="shared" si="2"/>
        <v>-3140.6000000000004</v>
      </c>
      <c r="E48" s="23">
        <f t="shared" si="0"/>
        <v>82.72753771442085</v>
      </c>
    </row>
    <row r="49" spans="1:5" ht="30.75">
      <c r="A49" s="2" t="s">
        <v>28</v>
      </c>
      <c r="B49" s="11">
        <v>100</v>
      </c>
      <c r="C49" s="11">
        <v>84.1</v>
      </c>
      <c r="D49" s="11">
        <f>C49-B49</f>
        <v>-15.900000000000006</v>
      </c>
      <c r="E49" s="23">
        <f t="shared" si="0"/>
        <v>84.1</v>
      </c>
    </row>
    <row r="50" spans="1:5" s="17" customFormat="1" ht="15">
      <c r="A50" s="25" t="s">
        <v>33</v>
      </c>
      <c r="B50" s="21">
        <f>B37-B38</f>
        <v>-15270.900000000373</v>
      </c>
      <c r="C50" s="21">
        <f>C37-C38</f>
        <v>477826.26907999953</v>
      </c>
      <c r="D50" s="21"/>
      <c r="E50" s="26"/>
    </row>
    <row r="51" spans="2:3" ht="15">
      <c r="B51" s="13"/>
      <c r="C51" s="18"/>
    </row>
    <row r="52" ht="15">
      <c r="C52" s="19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2022-12-07T11:10:45Z</dcterms:modified>
  <cp:category/>
  <cp:version/>
  <cp:contentType/>
  <cp:contentStatus/>
</cp:coreProperties>
</file>