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Костенко, 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<sst xmlns="http://schemas.openxmlformats.org/spreadsheetml/2006/main" count="121" uniqueCount="104">
  <si>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 xml:space="preserve">Перечень и стоимость работ по содержанию общего имущества дома по адресу : </t>
  </si>
  <si>
    <t>Общий объем дома</t>
  </si>
  <si>
    <t>м3</t>
  </si>
  <si>
    <t>Общая площадь квартир:</t>
  </si>
  <si>
    <t>м2</t>
  </si>
  <si>
    <t xml:space="preserve">Средняя уборочная площадь лестниц </t>
  </si>
  <si>
    <t>Кол-во квартир:</t>
  </si>
  <si>
    <t>шт</t>
  </si>
  <si>
    <t>Кол-во проживающих :</t>
  </si>
  <si>
    <t>чел.</t>
  </si>
  <si>
    <t>Кол-во подъездов</t>
  </si>
  <si>
    <t>Кол-во этажей:</t>
  </si>
  <si>
    <t>эт.</t>
  </si>
  <si>
    <t>Уборочная площадь конт.площадок</t>
  </si>
  <si>
    <t>Ед. изм.</t>
  </si>
  <si>
    <t>Шифр
норматива</t>
  </si>
  <si>
    <t>Общая стоимость                                  ( руб)</t>
  </si>
  <si>
    <t>Кол-во</t>
  </si>
  <si>
    <t>Стоимость
 в руб.                                     на год</t>
  </si>
  <si>
    <t>1. Содержание общего имущества дома (конструктивные элементы здания)</t>
  </si>
  <si>
    <t>м.2 
общ.пл.</t>
  </si>
  <si>
    <t>3 7 5</t>
  </si>
  <si>
    <t>Осмотр электротехн. устройств
(1 раз в год )</t>
  </si>
  <si>
    <t>м.2
общ. пл.</t>
  </si>
  <si>
    <t>3 7 8</t>
  </si>
  <si>
    <t>Погрузка и вывоз мусора
в том числе
крупногабаритного, 
а также после уборки прилег.тер., контейнерных площадок
 с учетом стоимости автотранспорта</t>
  </si>
  <si>
    <t>шт.</t>
  </si>
  <si>
    <t>2. Содержание общего имущества дома (внутридомовые сети)</t>
  </si>
  <si>
    <t>кв.</t>
  </si>
  <si>
    <t>2 2 1 2
(23)</t>
  </si>
  <si>
    <t>Смена набивки сальника в клапане вентиля диам. 20 мм, 32-50 мм</t>
  </si>
  <si>
    <t>3 4 8</t>
  </si>
  <si>
    <t>Подчеканка раструбов канализационных труб диам.50, 100мм</t>
  </si>
  <si>
    <t>стык</t>
  </si>
  <si>
    <t>3 4 21</t>
  </si>
  <si>
    <t>Снятие  и установка крышек канал. ревизий с заменой прокладок</t>
  </si>
  <si>
    <t>2 2 1 2
(8)</t>
  </si>
  <si>
    <t>Прочистка канализационной сети от стояка до колодца (лежак)</t>
  </si>
  <si>
    <t>м.п.</t>
  </si>
  <si>
    <t>ГЭСНР
65 10</t>
  </si>
  <si>
    <t>щит.</t>
  </si>
  <si>
    <t>Замена плавких вставок в электрощитах;</t>
  </si>
  <si>
    <t>2 2 2 3
(21)</t>
  </si>
  <si>
    <t>Содержание в рабочем состоянии 
электроосвещения подъездов (замена эл.ламп.в местах общ.пользования)</t>
  </si>
  <si>
    <t xml:space="preserve"> 3.6.9</t>
  </si>
  <si>
    <t>3.Санитарное содержание придомовой территории</t>
  </si>
  <si>
    <t>1м2</t>
  </si>
  <si>
    <t>( 2.2.1.1)</t>
  </si>
  <si>
    <t>Посыпка территории песком или смесью</t>
  </si>
  <si>
    <t>( 2.2.1.5)</t>
  </si>
  <si>
    <t>Очистка контейнерных площадок в холодный период</t>
  </si>
  <si>
    <t>( 2.2.1.16)</t>
  </si>
  <si>
    <t>( 2.2.1.19)</t>
  </si>
  <si>
    <t>( 2.2.1.24.)</t>
  </si>
  <si>
    <t>4. Санитарное содержание лестничных клеток</t>
  </si>
  <si>
    <t>(4.2.1.5)</t>
  </si>
  <si>
    <t>(4.2.1.6)</t>
  </si>
  <si>
    <t>а) водопровод и канализация,
 горячее водоснабжение:</t>
  </si>
  <si>
    <t>ремонт, замена запорной арматуры
 сгонов на трубопроводе, 
установка бандажей на трубопроводе;</t>
  </si>
  <si>
    <t>смена небольших участков
 трубопровода (до 2м); заделка свищей и зачеканка раструбов;</t>
  </si>
  <si>
    <t>выполнение сварочных работ при ремонте или замене трубопроводов;</t>
  </si>
  <si>
    <t>б) центральное отопление</t>
  </si>
  <si>
    <t>ликвидация течи путем уплотнения соединений труб, арматуры и нагревательных приборов;</t>
  </si>
  <si>
    <t>ремонт и замена сгонов на трубопроводе, смена небольших участков (до 2 м);</t>
  </si>
  <si>
    <t>выполнение сварочных работ при ремонте или замене  трубопроводов;</t>
  </si>
  <si>
    <t>г) сопутствующие работы при ликвидации аварий;</t>
  </si>
  <si>
    <t>отрывка траншей; откачка воды из подвала;</t>
  </si>
  <si>
    <t>вскрытие полов, пробивка отверстий и борозд над скрытыми трубопроводами;</t>
  </si>
  <si>
    <t>отключение стояков на отдельных участках трубопроводов, слив отключенных участков систем центрального отопления и горячего водоснабжения и обратное их наполнение с пуском системы после устранения неисправности;</t>
  </si>
  <si>
    <t xml:space="preserve">д) электроснабжение </t>
  </si>
  <si>
    <t>ремонт электрощитков
( замена шпилек, подтяжка и
 зачистка контактов);</t>
  </si>
  <si>
    <t>включение и замена вышедших из строя автоматов</t>
  </si>
  <si>
    <t>замена пробок и плавких вставок на поэтажных разделительных электрощитках;</t>
  </si>
  <si>
    <t>Выявление и устранение неисправностей и повреждений в силовых и осветительных электросетях.</t>
  </si>
  <si>
    <t>Техническое обслуживание
 внутридомовых газопроводов 
( подрядная организация)</t>
  </si>
  <si>
    <t xml:space="preserve">Технические осмотры вентканалов,
 устранение завалов, проверка
 технического состояния вентиляции
 и оголовков труб с предоставлением актов
замена вентрешеток, прочистка вентканалов от мусора и др.
(подрядная организация) </t>
  </si>
  <si>
    <t>Всего по содержанию (год):</t>
  </si>
  <si>
    <t>Всего по содержанию (месяц)</t>
  </si>
  <si>
    <t>В месяц за 1 м.кв. общ.пл. (руб)</t>
  </si>
  <si>
    <t>в том числе:</t>
  </si>
  <si>
    <t>санитарное содержание дворовой территории</t>
  </si>
  <si>
    <t>санитарное содержание л/клеток</t>
  </si>
  <si>
    <t>Осмотр фундаментов и отмосток, 
и др. конструктивных  элементов здан.
 (1раз в год)</t>
  </si>
  <si>
    <t>Вывоз ТБО</t>
  </si>
  <si>
    <t>Утилизация ТБО</t>
  </si>
  <si>
    <t>ремонт и замена аварийно-запорной арматуры;</t>
  </si>
  <si>
    <t xml:space="preserve">Услуги управления:
 в том числе выдача справок, регистрация,
 банковские расх.
 </t>
  </si>
  <si>
    <t xml:space="preserve">Уборка контейнерных площадок в теплый период времени </t>
  </si>
  <si>
    <t>9.Текущий ремонт, благоустройство</t>
  </si>
  <si>
    <t>Наименование работ</t>
  </si>
  <si>
    <t xml:space="preserve">Сдвижка и подметание снега </t>
  </si>
  <si>
    <t>Мытье лестничных площадок и маршей (2 раза в месяц)</t>
  </si>
  <si>
    <t>Подметание территории в теплый период  (5р/нед)</t>
  </si>
  <si>
    <t xml:space="preserve">            Липецкая обл., г.Елец , ул.Костенко, д.1</t>
  </si>
  <si>
    <t>3 этажный  дом, оборудованный  отоплением АОГВ, газовыми колонками</t>
  </si>
  <si>
    <t xml:space="preserve"> чел</t>
  </si>
  <si>
    <t>чел</t>
  </si>
  <si>
    <t>Осмотр водопровода, канализации              ( 1 раз в год)</t>
  </si>
  <si>
    <t>Влажное подметание лестничных
 площадок и маршей нижних трех 
этажей (3 раз в неделю)</t>
  </si>
  <si>
    <t>Средняя уборочная площадь дворовых территорий:</t>
  </si>
  <si>
    <t>5. Аварийное обслуживание ( 0,8 руб от общей площади в месяц, в год 9,6 руб)</t>
  </si>
  <si>
    <t>6. Услуги сторонних организаций</t>
  </si>
  <si>
    <t xml:space="preserve">Приложение №2 </t>
  </si>
  <si>
    <t>к конкурсной документации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</si>
</sst>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#.##0.0&quot;р.&quot;"/>
    <numFmt numFmtId="171" formatCode="0_ ;\-0\ "/>
    <numFmt numFmtId="172" formatCode="#.##0"/>
    <numFmt numFmtId="173" formatCode="#.##0.00"/>
    <numFmt numFmtId="174" formatCode="0.00_ ;\-0.00\ "/>
    <numFmt numFmtId="175" formatCode="[$-FC19]d\ mmmm\ yyyy\ \г\."/>
    <numFmt numFmtId="176" formatCode="0.000_ ;\-0.000\ 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0" fillId="0" borderId="10" xfId="0" applyNumberFormat="1" applyBorder="1" applyAlignment="1">
      <alignment vertical="justify"/>
    </xf>
    <xf numFmtId="2" fontId="0" fillId="0" borderId="10" xfId="0" applyNumberFormat="1" applyBorder="1" applyAlignment="1">
      <alignment vertical="justify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vertical="justify"/>
    </xf>
    <xf numFmtId="0" fontId="3" fillId="0" borderId="10" xfId="0" applyFont="1" applyBorder="1" applyAlignment="1">
      <alignment vertical="justify" wrapText="1"/>
    </xf>
    <xf numFmtId="0" fontId="0" fillId="0" borderId="10" xfId="0" applyBorder="1" applyAlignment="1">
      <alignment horizontal="center" vertical="justify"/>
    </xf>
    <xf numFmtId="2" fontId="1" fillId="0" borderId="10" xfId="0" applyNumberFormat="1" applyFont="1" applyBorder="1" applyAlignment="1">
      <alignment vertical="justify"/>
    </xf>
    <xf numFmtId="14" fontId="0" fillId="0" borderId="10" xfId="0" applyNumberFormat="1" applyBorder="1" applyAlignment="1">
      <alignment vertical="justify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 vertical="justify"/>
    </xf>
    <xf numFmtId="2" fontId="1" fillId="0" borderId="13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justify" wrapText="1"/>
    </xf>
    <xf numFmtId="2" fontId="0" fillId="0" borderId="10" xfId="0" applyNumberFormat="1" applyFill="1" applyBorder="1" applyAlignment="1">
      <alignment vertical="justify"/>
    </xf>
    <xf numFmtId="0" fontId="1" fillId="0" borderId="10" xfId="0" applyFont="1" applyBorder="1" applyAlignment="1">
      <alignment vertical="justify"/>
    </xf>
    <xf numFmtId="164" fontId="1" fillId="0" borderId="10" xfId="0" applyNumberFormat="1" applyFont="1" applyBorder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justify"/>
    </xf>
    <xf numFmtId="2" fontId="9" fillId="0" borderId="0" xfId="0" applyNumberFormat="1" applyFont="1" applyBorder="1" applyAlignment="1">
      <alignment vertical="justify"/>
    </xf>
    <xf numFmtId="2" fontId="9" fillId="0" borderId="10" xfId="0" applyNumberFormat="1" applyFont="1" applyBorder="1" applyAlignment="1">
      <alignment vertical="justify"/>
    </xf>
    <xf numFmtId="2" fontId="1" fillId="34" borderId="10" xfId="0" applyNumberFormat="1" applyFont="1" applyFill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34" borderId="11" xfId="0" applyFont="1" applyFill="1" applyBorder="1" applyAlignment="1">
      <alignment horizontal="left" vertical="justify"/>
    </xf>
    <xf numFmtId="0" fontId="2" fillId="34" borderId="12" xfId="0" applyFont="1" applyFill="1" applyBorder="1" applyAlignment="1">
      <alignment horizontal="left" vertical="justify"/>
    </xf>
    <xf numFmtId="0" fontId="2" fillId="34" borderId="13" xfId="0" applyFont="1" applyFill="1" applyBorder="1" applyAlignment="1">
      <alignment horizontal="left" vertical="justify"/>
    </xf>
    <xf numFmtId="164" fontId="1" fillId="34" borderId="11" xfId="0" applyNumberFormat="1" applyFont="1" applyFill="1" applyBorder="1" applyAlignment="1">
      <alignment horizontal="left"/>
    </xf>
    <xf numFmtId="164" fontId="1" fillId="34" borderId="12" xfId="0" applyNumberFormat="1" applyFont="1" applyFill="1" applyBorder="1" applyAlignment="1">
      <alignment horizontal="left"/>
    </xf>
    <xf numFmtId="164" fontId="1" fillId="34" borderId="13" xfId="0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justify"/>
    </xf>
    <xf numFmtId="0" fontId="1" fillId="34" borderId="13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 wrapText="1"/>
    </xf>
    <xf numFmtId="0" fontId="9" fillId="34" borderId="12" xfId="0" applyFont="1" applyFill="1" applyBorder="1" applyAlignment="1">
      <alignment horizontal="left" vertical="justify" wrapText="1"/>
    </xf>
    <xf numFmtId="0" fontId="9" fillId="34" borderId="13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6.75390625" style="0" customWidth="1"/>
    <col min="3" max="3" width="8.75390625" style="0" customWidth="1"/>
    <col min="4" max="4" width="9.125" style="0" hidden="1" customWidth="1"/>
    <col min="5" max="5" width="10.375" style="0" customWidth="1"/>
    <col min="6" max="6" width="10.25390625" style="0" bestFit="1" customWidth="1"/>
    <col min="7" max="7" width="13.875" style="0" customWidth="1"/>
    <col min="9" max="9" width="9.625" style="0" bestFit="1" customWidth="1"/>
    <col min="11" max="11" width="9.625" style="0" bestFit="1" customWidth="1"/>
  </cols>
  <sheetData>
    <row r="1" spans="5:7" ht="12.75">
      <c r="E1" s="66" t="s">
        <v>102</v>
      </c>
      <c r="F1" s="66"/>
      <c r="G1" s="66"/>
    </row>
    <row r="2" spans="5:7" ht="12.75">
      <c r="E2" s="66" t="s">
        <v>103</v>
      </c>
      <c r="F2" s="66"/>
      <c r="G2" s="66"/>
    </row>
    <row r="3" spans="1:6" ht="12.75">
      <c r="A3" s="1" t="s">
        <v>0</v>
      </c>
      <c r="B3" s="1"/>
      <c r="C3" s="1"/>
      <c r="D3" s="1"/>
      <c r="E3" s="2"/>
      <c r="F3" s="3"/>
    </row>
    <row r="4" spans="1:6" ht="12.75">
      <c r="A4" s="1" t="s">
        <v>93</v>
      </c>
      <c r="B4" s="1"/>
      <c r="C4" s="1"/>
      <c r="D4" s="1"/>
      <c r="E4" s="2"/>
      <c r="F4" s="3"/>
    </row>
    <row r="5" spans="1:7" ht="12.75">
      <c r="A5" s="61" t="s">
        <v>94</v>
      </c>
      <c r="B5" s="61"/>
      <c r="C5" s="61"/>
      <c r="D5" s="61"/>
      <c r="E5" s="61"/>
      <c r="F5" s="61"/>
      <c r="G5" s="61"/>
    </row>
    <row r="6" spans="1:7" ht="12.75">
      <c r="A6" s="17" t="s">
        <v>1</v>
      </c>
      <c r="B6" s="4"/>
      <c r="C6" s="4"/>
      <c r="D6" s="4"/>
      <c r="E6" s="4"/>
      <c r="F6" s="7">
        <v>5337</v>
      </c>
      <c r="G6" s="19" t="s">
        <v>2</v>
      </c>
    </row>
    <row r="7" spans="1:7" ht="12.75">
      <c r="A7" s="5" t="s">
        <v>3</v>
      </c>
      <c r="B7" s="6"/>
      <c r="C7" s="5"/>
      <c r="D7" s="5"/>
      <c r="E7" s="5"/>
      <c r="F7" s="7">
        <v>1047.3</v>
      </c>
      <c r="G7" s="5" t="s">
        <v>4</v>
      </c>
    </row>
    <row r="8" spans="1:7" ht="12.75">
      <c r="A8" t="s">
        <v>5</v>
      </c>
      <c r="F8" s="8">
        <v>191.9</v>
      </c>
      <c r="G8" t="s">
        <v>4</v>
      </c>
    </row>
    <row r="9" spans="1:7" ht="12.75">
      <c r="A9" t="s">
        <v>99</v>
      </c>
      <c r="F9" s="8">
        <v>780</v>
      </c>
      <c r="G9" t="s">
        <v>4</v>
      </c>
    </row>
    <row r="10" spans="1:7" ht="12.75">
      <c r="A10" t="s">
        <v>6</v>
      </c>
      <c r="F10" s="8">
        <v>30</v>
      </c>
      <c r="G10" t="s">
        <v>7</v>
      </c>
    </row>
    <row r="11" spans="1:7" ht="12.75">
      <c r="A11" t="s">
        <v>8</v>
      </c>
      <c r="F11" s="8">
        <v>56</v>
      </c>
      <c r="G11" t="s">
        <v>9</v>
      </c>
    </row>
    <row r="12" spans="1:7" ht="12.75">
      <c r="A12" t="s">
        <v>10</v>
      </c>
      <c r="F12" s="8">
        <v>4</v>
      </c>
      <c r="G12" t="s">
        <v>7</v>
      </c>
    </row>
    <row r="13" spans="1:7" ht="12.75">
      <c r="A13" t="s">
        <v>11</v>
      </c>
      <c r="F13" s="8">
        <v>3</v>
      </c>
      <c r="G13" t="s">
        <v>12</v>
      </c>
    </row>
    <row r="14" spans="1:7" ht="12.75">
      <c r="A14" t="s">
        <v>13</v>
      </c>
      <c r="F14" s="8">
        <v>6</v>
      </c>
      <c r="G14" t="s">
        <v>4</v>
      </c>
    </row>
    <row r="15" ht="12.75">
      <c r="F15" s="8"/>
    </row>
    <row r="16" spans="1:7" ht="12.75">
      <c r="A16" s="48" t="s">
        <v>89</v>
      </c>
      <c r="B16" s="48" t="s">
        <v>14</v>
      </c>
      <c r="C16" s="49" t="s">
        <v>15</v>
      </c>
      <c r="D16" s="62" t="s">
        <v>16</v>
      </c>
      <c r="E16" s="63"/>
      <c r="F16" s="48" t="s">
        <v>17</v>
      </c>
      <c r="G16" s="49" t="s">
        <v>18</v>
      </c>
    </row>
    <row r="17" spans="1:7" ht="24" customHeight="1">
      <c r="A17" s="48"/>
      <c r="B17" s="48"/>
      <c r="C17" s="49"/>
      <c r="D17" s="64"/>
      <c r="E17" s="65"/>
      <c r="F17" s="48"/>
      <c r="G17" s="49"/>
    </row>
    <row r="18" spans="1:7" ht="12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</row>
    <row r="19" spans="1:7" ht="12.75">
      <c r="A19" s="53" t="s">
        <v>19</v>
      </c>
      <c r="B19" s="54"/>
      <c r="C19" s="54"/>
      <c r="D19" s="54"/>
      <c r="E19" s="54"/>
      <c r="F19" s="54"/>
      <c r="G19" s="55"/>
    </row>
    <row r="20" spans="1:7" ht="38.25">
      <c r="A20" s="22" t="s">
        <v>82</v>
      </c>
      <c r="B20" s="22" t="s">
        <v>20</v>
      </c>
      <c r="C20" s="23" t="s">
        <v>21</v>
      </c>
      <c r="D20" s="23">
        <v>0.0035</v>
      </c>
      <c r="E20" s="23">
        <v>0.39</v>
      </c>
      <c r="F20" s="23">
        <f>F7</f>
        <v>1047.3</v>
      </c>
      <c r="G20" s="21">
        <f>E20*F20</f>
        <v>408.447</v>
      </c>
    </row>
    <row r="21" spans="1:7" ht="25.5">
      <c r="A21" s="22" t="s">
        <v>22</v>
      </c>
      <c r="B21" s="22" t="s">
        <v>23</v>
      </c>
      <c r="C21" s="23" t="s">
        <v>24</v>
      </c>
      <c r="D21" s="23">
        <v>0.017</v>
      </c>
      <c r="E21" s="23">
        <v>0.9</v>
      </c>
      <c r="F21" s="23">
        <f>F7</f>
        <v>1047.3</v>
      </c>
      <c r="G21" s="23">
        <f>E21*F21</f>
        <v>942.5699999999999</v>
      </c>
    </row>
    <row r="22" spans="1:7" ht="12.75">
      <c r="A22" s="23"/>
      <c r="B22" s="23"/>
      <c r="C22" s="23"/>
      <c r="D22" s="23"/>
      <c r="E22" s="23"/>
      <c r="F22" s="23"/>
      <c r="G22" s="27">
        <f>SUM(G20:G21)</f>
        <v>1351.0169999999998</v>
      </c>
    </row>
    <row r="23" spans="1:7" ht="12.75">
      <c r="A23" s="50" t="s">
        <v>27</v>
      </c>
      <c r="B23" s="51"/>
      <c r="C23" s="51"/>
      <c r="D23" s="51"/>
      <c r="E23" s="51"/>
      <c r="F23" s="51"/>
      <c r="G23" s="52"/>
    </row>
    <row r="24" spans="1:7" ht="25.5">
      <c r="A24" s="22" t="s">
        <v>97</v>
      </c>
      <c r="B24" s="23" t="s">
        <v>28</v>
      </c>
      <c r="C24" s="22" t="s">
        <v>29</v>
      </c>
      <c r="D24" s="23">
        <v>0.6</v>
      </c>
      <c r="E24" s="23">
        <v>60.44</v>
      </c>
      <c r="F24" s="23">
        <f>F10</f>
        <v>30</v>
      </c>
      <c r="G24" s="20">
        <f aca="true" t="shared" si="0" ref="G24:G30">E24*F24</f>
        <v>1813.1999999999998</v>
      </c>
    </row>
    <row r="25" spans="1:7" ht="25.5">
      <c r="A25" s="22" t="s">
        <v>30</v>
      </c>
      <c r="B25" s="23" t="s">
        <v>7</v>
      </c>
      <c r="C25" s="23" t="s">
        <v>31</v>
      </c>
      <c r="D25" s="23">
        <v>0.72</v>
      </c>
      <c r="E25" s="23">
        <v>106.72</v>
      </c>
      <c r="F25" s="24">
        <f>F12*5</f>
        <v>20</v>
      </c>
      <c r="G25" s="20">
        <f t="shared" si="0"/>
        <v>2134.4</v>
      </c>
    </row>
    <row r="26" spans="1:7" ht="25.5">
      <c r="A26" s="22" t="s">
        <v>32</v>
      </c>
      <c r="B26" s="23" t="s">
        <v>33</v>
      </c>
      <c r="C26" s="23" t="s">
        <v>34</v>
      </c>
      <c r="D26" s="23">
        <v>0.58</v>
      </c>
      <c r="E26" s="23">
        <v>85.97</v>
      </c>
      <c r="F26" s="24">
        <f>F12*3</f>
        <v>12</v>
      </c>
      <c r="G26" s="20">
        <f t="shared" si="0"/>
        <v>1031.6399999999999</v>
      </c>
    </row>
    <row r="27" spans="1:7" ht="25.5">
      <c r="A27" s="22" t="s">
        <v>35</v>
      </c>
      <c r="B27" s="23" t="s">
        <v>26</v>
      </c>
      <c r="C27" s="22" t="s">
        <v>36</v>
      </c>
      <c r="D27" s="23">
        <v>0.69</v>
      </c>
      <c r="E27" s="23">
        <v>102.27</v>
      </c>
      <c r="F27" s="24">
        <f>F12</f>
        <v>4</v>
      </c>
      <c r="G27" s="20">
        <f t="shared" si="0"/>
        <v>409.08</v>
      </c>
    </row>
    <row r="28" spans="1:7" ht="25.5">
      <c r="A28" s="22" t="s">
        <v>37</v>
      </c>
      <c r="B28" s="23" t="s">
        <v>38</v>
      </c>
      <c r="C28" s="22" t="s">
        <v>39</v>
      </c>
      <c r="D28" s="23">
        <v>1.08</v>
      </c>
      <c r="E28" s="23">
        <v>258.88</v>
      </c>
      <c r="F28" s="24">
        <f>F12*2</f>
        <v>8</v>
      </c>
      <c r="G28" s="20">
        <f t="shared" si="0"/>
        <v>2071.04</v>
      </c>
    </row>
    <row r="29" spans="1:7" ht="25.5">
      <c r="A29" s="22" t="s">
        <v>41</v>
      </c>
      <c r="B29" s="23" t="s">
        <v>40</v>
      </c>
      <c r="C29" s="22" t="s">
        <v>42</v>
      </c>
      <c r="D29" s="23">
        <v>0.7</v>
      </c>
      <c r="E29" s="23">
        <v>105.19</v>
      </c>
      <c r="F29" s="24">
        <f>F13*4</f>
        <v>12</v>
      </c>
      <c r="G29" s="20">
        <f t="shared" si="0"/>
        <v>1262.28</v>
      </c>
    </row>
    <row r="30" spans="1:11" ht="38.25">
      <c r="A30" s="22" t="s">
        <v>43</v>
      </c>
      <c r="B30" s="23" t="s">
        <v>26</v>
      </c>
      <c r="C30" s="28" t="s">
        <v>44</v>
      </c>
      <c r="D30" s="23">
        <v>0.5</v>
      </c>
      <c r="E30" s="23">
        <v>96.72</v>
      </c>
      <c r="F30" s="23">
        <f>F12*F13</f>
        <v>12</v>
      </c>
      <c r="G30" s="20">
        <f t="shared" si="0"/>
        <v>1160.6399999999999</v>
      </c>
      <c r="K30" s="38"/>
    </row>
    <row r="31" spans="1:7" ht="12.75">
      <c r="A31" s="29"/>
      <c r="B31" s="30"/>
      <c r="C31" s="30"/>
      <c r="D31" s="30"/>
      <c r="E31" s="30"/>
      <c r="F31" s="30"/>
      <c r="G31" s="31">
        <f>SUM(G24:G30)</f>
        <v>9882.279999999999</v>
      </c>
    </row>
    <row r="32" spans="1:7" ht="12.75">
      <c r="A32" s="50" t="s">
        <v>45</v>
      </c>
      <c r="B32" s="56"/>
      <c r="C32" s="56"/>
      <c r="D32" s="56"/>
      <c r="E32" s="56"/>
      <c r="F32" s="56"/>
      <c r="G32" s="57"/>
    </row>
    <row r="33" spans="1:7" ht="20.25" customHeight="1">
      <c r="A33" s="22" t="s">
        <v>90</v>
      </c>
      <c r="B33" s="26" t="s">
        <v>46</v>
      </c>
      <c r="C33" s="32" t="s">
        <v>47</v>
      </c>
      <c r="D33" s="33">
        <f>0.16</f>
        <v>0.16</v>
      </c>
      <c r="E33" s="23">
        <v>0.26</v>
      </c>
      <c r="F33" s="23">
        <f>F9*4*8</f>
        <v>24960</v>
      </c>
      <c r="G33" s="21">
        <f>E33*F33</f>
        <v>6489.6</v>
      </c>
    </row>
    <row r="34" spans="1:7" ht="25.5">
      <c r="A34" s="22" t="s">
        <v>48</v>
      </c>
      <c r="B34" s="26" t="s">
        <v>46</v>
      </c>
      <c r="C34" s="32" t="s">
        <v>49</v>
      </c>
      <c r="D34" s="24">
        <v>0.15</v>
      </c>
      <c r="E34" s="23">
        <v>1.17</v>
      </c>
      <c r="F34" s="23">
        <f>F9*2</f>
        <v>1560</v>
      </c>
      <c r="G34" s="21">
        <f>E34*F34</f>
        <v>1825.1999999999998</v>
      </c>
    </row>
    <row r="35" spans="1:7" ht="25.5">
      <c r="A35" s="22" t="s">
        <v>50</v>
      </c>
      <c r="B35" s="26" t="s">
        <v>46</v>
      </c>
      <c r="C35" s="32" t="s">
        <v>51</v>
      </c>
      <c r="D35" s="24">
        <v>3.6</v>
      </c>
      <c r="E35" s="23">
        <v>5.85</v>
      </c>
      <c r="F35" s="23">
        <f>F14*20*4</f>
        <v>480</v>
      </c>
      <c r="G35" s="23">
        <f>E35*F35</f>
        <v>2808</v>
      </c>
    </row>
    <row r="36" spans="1:7" ht="16.5" customHeight="1">
      <c r="A36" s="22" t="s">
        <v>92</v>
      </c>
      <c r="B36" s="26" t="s">
        <v>46</v>
      </c>
      <c r="C36" s="32" t="s">
        <v>52</v>
      </c>
      <c r="D36" s="24">
        <v>0.13</v>
      </c>
      <c r="E36" s="23">
        <v>0.21</v>
      </c>
      <c r="F36" s="23">
        <f>F9*12*8</f>
        <v>74880</v>
      </c>
      <c r="G36" s="20">
        <f>E36*F36</f>
        <v>15724.8</v>
      </c>
    </row>
    <row r="37" spans="1:7" ht="25.5">
      <c r="A37" s="22" t="s">
        <v>87</v>
      </c>
      <c r="B37" s="26" t="s">
        <v>46</v>
      </c>
      <c r="C37" s="32" t="s">
        <v>53</v>
      </c>
      <c r="D37" s="24">
        <v>1.46</v>
      </c>
      <c r="E37" s="23">
        <v>2.37</v>
      </c>
      <c r="F37" s="23">
        <f>F14*20*8</f>
        <v>960</v>
      </c>
      <c r="G37" s="20">
        <f>E37*F37</f>
        <v>2275.2000000000003</v>
      </c>
    </row>
    <row r="38" spans="1:7" ht="12.75">
      <c r="A38" s="25"/>
      <c r="B38" s="23"/>
      <c r="C38" s="23"/>
      <c r="D38" s="23"/>
      <c r="E38" s="23"/>
      <c r="F38" s="23"/>
      <c r="G38" s="27">
        <f>SUM(G33:G37)</f>
        <v>29122.8</v>
      </c>
    </row>
    <row r="39" spans="1:7" ht="12.75">
      <c r="A39" s="25"/>
      <c r="B39" s="23"/>
      <c r="C39" s="23"/>
      <c r="D39" s="23"/>
      <c r="E39" s="23"/>
      <c r="F39" s="23"/>
      <c r="G39" s="23"/>
    </row>
    <row r="40" spans="1:7" ht="12.75">
      <c r="A40" s="50" t="s">
        <v>54</v>
      </c>
      <c r="B40" s="56"/>
      <c r="C40" s="56"/>
      <c r="D40" s="56"/>
      <c r="E40" s="56"/>
      <c r="F40" s="56"/>
      <c r="G40" s="57"/>
    </row>
    <row r="41" spans="1:7" ht="38.25">
      <c r="A41" s="22" t="s">
        <v>98</v>
      </c>
      <c r="B41" s="26" t="s">
        <v>46</v>
      </c>
      <c r="C41" s="23" t="s">
        <v>55</v>
      </c>
      <c r="D41" s="23">
        <v>0.59</v>
      </c>
      <c r="E41" s="23">
        <v>0.84</v>
      </c>
      <c r="F41" s="23">
        <f>F8*12*12</f>
        <v>27633.600000000002</v>
      </c>
      <c r="G41" s="20">
        <f>E41*F41</f>
        <v>23212.224000000002</v>
      </c>
    </row>
    <row r="42" spans="1:7" ht="25.5">
      <c r="A42" s="22" t="s">
        <v>91</v>
      </c>
      <c r="B42" s="26" t="s">
        <v>46</v>
      </c>
      <c r="C42" s="23" t="s">
        <v>56</v>
      </c>
      <c r="D42" s="23">
        <v>1.35</v>
      </c>
      <c r="E42" s="23">
        <v>1.7</v>
      </c>
      <c r="F42" s="23">
        <f>F8*24</f>
        <v>4605.6</v>
      </c>
      <c r="G42" s="20">
        <f>E42*F42</f>
        <v>7829.52</v>
      </c>
    </row>
    <row r="43" spans="1:7" ht="12.75">
      <c r="A43" s="23"/>
      <c r="B43" s="34"/>
      <c r="C43" s="23"/>
      <c r="D43" s="23"/>
      <c r="E43" s="23"/>
      <c r="F43" s="23"/>
      <c r="G43" s="34"/>
    </row>
    <row r="44" spans="1:7" ht="12.75">
      <c r="A44" s="23"/>
      <c r="B44" s="34"/>
      <c r="C44" s="23"/>
      <c r="D44" s="23"/>
      <c r="E44" s="23"/>
      <c r="F44" s="23"/>
      <c r="G44" s="35">
        <f>SUM(G41:G43)</f>
        <v>31041.744000000002</v>
      </c>
    </row>
    <row r="45" spans="1:7" ht="12.75">
      <c r="A45" s="50" t="s">
        <v>100</v>
      </c>
      <c r="B45" s="56"/>
      <c r="C45" s="56"/>
      <c r="D45" s="56"/>
      <c r="E45" s="56"/>
      <c r="F45" s="56"/>
      <c r="G45" s="57"/>
    </row>
    <row r="46" spans="1:7" ht="22.5">
      <c r="A46" s="25" t="s">
        <v>57</v>
      </c>
      <c r="B46" s="23"/>
      <c r="C46" s="23"/>
      <c r="D46" s="23"/>
      <c r="E46" s="23"/>
      <c r="F46" s="23"/>
      <c r="G46" s="23"/>
    </row>
    <row r="47" spans="1:7" ht="33.75">
      <c r="A47" s="25" t="s">
        <v>58</v>
      </c>
      <c r="B47" s="23"/>
      <c r="C47" s="23"/>
      <c r="D47" s="23"/>
      <c r="E47" s="23"/>
      <c r="F47" s="23"/>
      <c r="G47" s="23"/>
    </row>
    <row r="48" spans="1:7" ht="33.75">
      <c r="A48" s="25" t="s">
        <v>59</v>
      </c>
      <c r="B48" s="23"/>
      <c r="C48" s="23"/>
      <c r="D48" s="23"/>
      <c r="E48" s="23"/>
      <c r="F48" s="23"/>
      <c r="G48" s="23"/>
    </row>
    <row r="49" spans="1:7" ht="22.5">
      <c r="A49" s="25" t="s">
        <v>60</v>
      </c>
      <c r="B49" s="23"/>
      <c r="C49" s="23"/>
      <c r="D49" s="23"/>
      <c r="E49" s="23"/>
      <c r="F49" s="23"/>
      <c r="G49" s="23"/>
    </row>
    <row r="50" spans="1:7" ht="12.75">
      <c r="A50" s="25" t="s">
        <v>61</v>
      </c>
      <c r="B50" s="23"/>
      <c r="C50" s="23"/>
      <c r="D50" s="23"/>
      <c r="E50" s="23"/>
      <c r="F50" s="23"/>
      <c r="G50" s="23"/>
    </row>
    <row r="51" spans="1:7" ht="22.5">
      <c r="A51" s="37" t="s">
        <v>85</v>
      </c>
      <c r="B51" s="23"/>
      <c r="C51" s="23"/>
      <c r="D51" s="23"/>
      <c r="E51" s="23"/>
      <c r="F51" s="23"/>
      <c r="G51" s="23"/>
    </row>
    <row r="52" spans="1:7" ht="33.75">
      <c r="A52" s="25" t="s">
        <v>62</v>
      </c>
      <c r="B52" s="23"/>
      <c r="C52" s="23"/>
      <c r="D52" s="23"/>
      <c r="E52" s="23"/>
      <c r="F52" s="23"/>
      <c r="G52" s="23"/>
    </row>
    <row r="53" spans="1:7" ht="22.5">
      <c r="A53" s="25" t="s">
        <v>63</v>
      </c>
      <c r="B53" s="23"/>
      <c r="C53" s="23"/>
      <c r="D53" s="23"/>
      <c r="E53" s="23"/>
      <c r="F53" s="23"/>
      <c r="G53" s="23"/>
    </row>
    <row r="54" spans="1:7" ht="22.5">
      <c r="A54" s="25" t="s">
        <v>64</v>
      </c>
      <c r="B54" s="23"/>
      <c r="C54" s="23"/>
      <c r="D54" s="23"/>
      <c r="E54" s="23"/>
      <c r="F54" s="23"/>
      <c r="G54" s="23"/>
    </row>
    <row r="55" spans="1:7" ht="22.5">
      <c r="A55" s="25" t="s">
        <v>65</v>
      </c>
      <c r="B55" s="23"/>
      <c r="C55" s="23"/>
      <c r="D55" s="23"/>
      <c r="E55" s="23"/>
      <c r="F55" s="23"/>
      <c r="G55" s="23"/>
    </row>
    <row r="56" spans="1:7" ht="12.75">
      <c r="A56" s="36" t="s">
        <v>66</v>
      </c>
      <c r="B56" s="24"/>
      <c r="C56" s="24"/>
      <c r="D56" s="24"/>
      <c r="E56" s="24"/>
      <c r="F56" s="24"/>
      <c r="G56" s="24"/>
    </row>
    <row r="57" spans="1:7" ht="22.5">
      <c r="A57" s="25" t="s">
        <v>67</v>
      </c>
      <c r="B57" s="23"/>
      <c r="C57" s="23"/>
      <c r="D57" s="23"/>
      <c r="E57" s="23"/>
      <c r="F57" s="23"/>
      <c r="G57" s="23"/>
    </row>
    <row r="58" spans="1:7" ht="51" customHeight="1">
      <c r="A58" s="25" t="s">
        <v>68</v>
      </c>
      <c r="B58" s="23"/>
      <c r="C58" s="23"/>
      <c r="D58" s="23"/>
      <c r="E58" s="23"/>
      <c r="F58" s="23"/>
      <c r="G58" s="23"/>
    </row>
    <row r="59" spans="1:7" ht="12.75">
      <c r="A59" s="25" t="s">
        <v>69</v>
      </c>
      <c r="B59" s="23"/>
      <c r="C59" s="23"/>
      <c r="D59" s="23"/>
      <c r="E59" s="23"/>
      <c r="F59" s="23"/>
      <c r="G59" s="23"/>
    </row>
    <row r="60" spans="1:7" ht="33.75">
      <c r="A60" s="25" t="s">
        <v>70</v>
      </c>
      <c r="B60" s="23"/>
      <c r="C60" s="23"/>
      <c r="D60" s="23"/>
      <c r="E60" s="23"/>
      <c r="F60" s="23"/>
      <c r="G60" s="23"/>
    </row>
    <row r="61" spans="1:7" ht="22.5">
      <c r="A61" s="25" t="s">
        <v>71</v>
      </c>
      <c r="B61" s="23"/>
      <c r="C61" s="23"/>
      <c r="D61" s="23"/>
      <c r="E61" s="23"/>
      <c r="F61" s="23"/>
      <c r="G61" s="23"/>
    </row>
    <row r="62" spans="1:7" ht="22.5">
      <c r="A62" s="25" t="s">
        <v>72</v>
      </c>
      <c r="B62" s="23"/>
      <c r="C62" s="23"/>
      <c r="D62" s="23"/>
      <c r="E62" s="23"/>
      <c r="F62" s="23"/>
      <c r="G62" s="23"/>
    </row>
    <row r="63" spans="1:7" ht="33.75">
      <c r="A63" s="25" t="s">
        <v>73</v>
      </c>
      <c r="B63" s="23"/>
      <c r="C63" s="23"/>
      <c r="D63" s="23"/>
      <c r="E63" s="23"/>
      <c r="F63" s="23"/>
      <c r="G63" s="23"/>
    </row>
    <row r="64" spans="1:7" ht="25.5">
      <c r="A64" s="23"/>
      <c r="B64" s="22" t="s">
        <v>20</v>
      </c>
      <c r="C64" s="23"/>
      <c r="D64" s="23"/>
      <c r="E64" s="23">
        <v>9.6</v>
      </c>
      <c r="F64" s="23">
        <f>F7</f>
        <v>1047.3</v>
      </c>
      <c r="G64" s="35">
        <f>E64*F64</f>
        <v>10054.08</v>
      </c>
    </row>
    <row r="65" spans="1:7" ht="12.75">
      <c r="A65" s="50" t="s">
        <v>101</v>
      </c>
      <c r="B65" s="51"/>
      <c r="C65" s="51"/>
      <c r="D65" s="51"/>
      <c r="E65" s="51"/>
      <c r="F65" s="51"/>
      <c r="G65" s="52"/>
    </row>
    <row r="66" spans="1:7" ht="18.75" customHeight="1">
      <c r="A66" s="13" t="s">
        <v>83</v>
      </c>
      <c r="B66" s="11" t="s">
        <v>95</v>
      </c>
      <c r="C66" s="12"/>
      <c r="D66" s="12"/>
      <c r="E66" s="11">
        <f>F11</f>
        <v>56</v>
      </c>
      <c r="F66" s="12">
        <f>E66*2</f>
        <v>112</v>
      </c>
      <c r="G66" s="41">
        <f>F66*105.9</f>
        <v>11860.800000000001</v>
      </c>
    </row>
    <row r="67" spans="1:7" ht="24" customHeight="1">
      <c r="A67" s="11" t="s">
        <v>84</v>
      </c>
      <c r="B67" s="11" t="s">
        <v>96</v>
      </c>
      <c r="C67" s="12"/>
      <c r="D67" s="12"/>
      <c r="E67" s="11">
        <f>F11</f>
        <v>56</v>
      </c>
      <c r="F67" s="12">
        <f>E67*2</f>
        <v>112</v>
      </c>
      <c r="G67" s="12">
        <f>F67*38.83</f>
        <v>4348.96</v>
      </c>
    </row>
    <row r="68" spans="1:7" ht="42" customHeight="1">
      <c r="A68" s="22" t="s">
        <v>74</v>
      </c>
      <c r="B68" s="22" t="s">
        <v>20</v>
      </c>
      <c r="C68" s="23"/>
      <c r="D68" s="23"/>
      <c r="E68" s="23"/>
      <c r="F68" s="23"/>
      <c r="G68" s="20">
        <v>1996.56</v>
      </c>
    </row>
    <row r="69" spans="1:7" ht="78.75">
      <c r="A69" s="25" t="s">
        <v>75</v>
      </c>
      <c r="B69" s="22" t="s">
        <v>20</v>
      </c>
      <c r="C69" s="23"/>
      <c r="D69" s="23"/>
      <c r="E69" s="23"/>
      <c r="F69" s="23"/>
      <c r="G69" s="23">
        <v>4051.22</v>
      </c>
    </row>
    <row r="70" spans="1:7" ht="60" customHeight="1">
      <c r="A70" s="25" t="s">
        <v>25</v>
      </c>
      <c r="B70" s="23" t="s">
        <v>9</v>
      </c>
      <c r="C70" s="22"/>
      <c r="D70" s="23">
        <v>2.14</v>
      </c>
      <c r="E70" s="23">
        <v>112.6</v>
      </c>
      <c r="F70" s="23">
        <f>F11</f>
        <v>56</v>
      </c>
      <c r="G70" s="21">
        <f>E70*F70</f>
        <v>6305.599999999999</v>
      </c>
    </row>
    <row r="71" spans="1:7" ht="23.25" customHeight="1">
      <c r="A71" s="25"/>
      <c r="B71" s="22"/>
      <c r="C71" s="23"/>
      <c r="D71" s="23"/>
      <c r="E71" s="23"/>
      <c r="F71" s="23"/>
      <c r="G71" s="46">
        <f>SUM(G66:G70)</f>
        <v>28563.140000000003</v>
      </c>
    </row>
    <row r="72" spans="1:7" ht="23.25" customHeight="1">
      <c r="A72" s="58" t="s">
        <v>88</v>
      </c>
      <c r="B72" s="59"/>
      <c r="C72" s="59"/>
      <c r="D72" s="59"/>
      <c r="E72" s="59"/>
      <c r="F72" s="60"/>
      <c r="G72" s="47">
        <v>10200</v>
      </c>
    </row>
    <row r="73" spans="1:7" ht="63.75">
      <c r="A73" s="22" t="s">
        <v>86</v>
      </c>
      <c r="B73" s="22" t="s">
        <v>20</v>
      </c>
      <c r="C73" s="23"/>
      <c r="D73" s="23"/>
      <c r="E73" s="23"/>
      <c r="F73" s="23"/>
      <c r="G73" s="27">
        <v>17994.65</v>
      </c>
    </row>
    <row r="74" spans="1:9" ht="15">
      <c r="A74" s="16" t="s">
        <v>76</v>
      </c>
      <c r="B74" s="12"/>
      <c r="C74" s="12"/>
      <c r="D74" s="12"/>
      <c r="E74" s="12"/>
      <c r="F74" s="12"/>
      <c r="G74" s="15">
        <v>138209.69</v>
      </c>
      <c r="I74" s="38"/>
    </row>
    <row r="75" spans="1:7" ht="12.75">
      <c r="A75" s="14" t="s">
        <v>77</v>
      </c>
      <c r="B75" s="12"/>
      <c r="C75" s="12"/>
      <c r="D75" s="12"/>
      <c r="E75" s="12"/>
      <c r="F75" s="12"/>
      <c r="G75" s="10">
        <f>G74/12</f>
        <v>11517.474166666667</v>
      </c>
    </row>
    <row r="76" spans="1:7" ht="15">
      <c r="A76" s="14" t="s">
        <v>78</v>
      </c>
      <c r="B76" s="12"/>
      <c r="C76" s="12"/>
      <c r="D76" s="12"/>
      <c r="E76" s="12"/>
      <c r="F76" s="12"/>
      <c r="G76" s="18">
        <f>G75/F7</f>
        <v>10.997301791909354</v>
      </c>
    </row>
    <row r="77" spans="1:7" ht="12.75">
      <c r="A77" s="12" t="s">
        <v>79</v>
      </c>
      <c r="B77" s="12"/>
      <c r="C77" s="12"/>
      <c r="D77" s="12"/>
      <c r="E77" s="12"/>
      <c r="F77" s="12"/>
      <c r="G77" s="12"/>
    </row>
    <row r="78" spans="1:7" ht="12.75">
      <c r="A78" s="12" t="s">
        <v>80</v>
      </c>
      <c r="B78" s="12"/>
      <c r="C78" s="12"/>
      <c r="D78" s="12"/>
      <c r="E78" s="12"/>
      <c r="F78" s="12"/>
      <c r="G78" s="10">
        <f>G38/12/F7</f>
        <v>2.317292084407524</v>
      </c>
    </row>
    <row r="79" spans="1:7" ht="12.75">
      <c r="A79" s="12" t="s">
        <v>81</v>
      </c>
      <c r="B79" s="12"/>
      <c r="C79" s="12"/>
      <c r="D79" s="12"/>
      <c r="E79" s="12"/>
      <c r="F79" s="12"/>
      <c r="G79" s="10">
        <f>G44/12/F7</f>
        <v>2.469981858111334</v>
      </c>
    </row>
    <row r="80" spans="1:7" ht="12.75">
      <c r="A80" s="12"/>
      <c r="B80" s="12"/>
      <c r="C80" s="12"/>
      <c r="D80" s="12"/>
      <c r="E80" s="12"/>
      <c r="F80" s="12"/>
      <c r="G80" s="10"/>
    </row>
    <row r="83" spans="1:7" ht="15.75">
      <c r="A83" s="39"/>
      <c r="B83" s="39"/>
      <c r="C83" s="39"/>
      <c r="D83" s="39"/>
      <c r="E83" s="39"/>
      <c r="F83" s="39"/>
      <c r="G83" s="40"/>
    </row>
    <row r="84" ht="12.75">
      <c r="E84" s="38"/>
    </row>
    <row r="86" spans="1:7" ht="12.75">
      <c r="A86" s="42"/>
      <c r="B86" s="43"/>
      <c r="C86" s="44"/>
      <c r="D86" s="44"/>
      <c r="E86" s="44"/>
      <c r="F86" s="44"/>
      <c r="G86" s="45"/>
    </row>
    <row r="88" ht="12.75">
      <c r="G88" s="38"/>
    </row>
  </sheetData>
  <sheetProtection/>
  <mergeCells count="16">
    <mergeCell ref="E1:G1"/>
    <mergeCell ref="A72:F72"/>
    <mergeCell ref="A5:G5"/>
    <mergeCell ref="A16:A17"/>
    <mergeCell ref="B16:B17"/>
    <mergeCell ref="C16:C17"/>
    <mergeCell ref="D16:E17"/>
    <mergeCell ref="F16:F17"/>
    <mergeCell ref="G16:G17"/>
    <mergeCell ref="A65:G65"/>
    <mergeCell ref="A19:G19"/>
    <mergeCell ref="A23:G23"/>
    <mergeCell ref="A32:G32"/>
    <mergeCell ref="A40:G40"/>
    <mergeCell ref="A45:G45"/>
    <mergeCell ref="E2:G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Newtopmashin8</dc:creator>
  <cp:keywords/>
  <dc:description/>
  <cp:lastModifiedBy>Admin</cp:lastModifiedBy>
  <cp:lastPrinted>2012-05-18T03:55:31Z</cp:lastPrinted>
  <dcterms:created xsi:type="dcterms:W3CDTF">2009-12-08T08:23:36Z</dcterms:created>
  <dcterms:modified xsi:type="dcterms:W3CDTF">2012-07-16T06:23:47Z</dcterms:modified>
  <cp:category/>
  <cp:version/>
  <cp:contentType/>
  <cp:contentStatus/>
</cp:coreProperties>
</file>